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ttps://d.docs.live.net/a858256bd20d1b81/Self-employment/OWA/Competitions/"/>
    </mc:Choice>
  </mc:AlternateContent>
  <xr:revisionPtr revIDLastSave="640" documentId="8_{DAFA1980-CB3C-4F96-A8DD-4023B50E404A}" xr6:coauthVersionLast="38" xr6:coauthVersionMax="38" xr10:uidLastSave="{845B55D3-9CE1-4548-8AF4-D05024D28EC4}"/>
  <bookViews>
    <workbookView xWindow="0" yWindow="0" windowWidth="24000" windowHeight="9132" tabRatio="805" activeTab="4" xr2:uid="{00000000-000D-0000-FFFF-FFFF00000000}"/>
  </bookViews>
  <sheets>
    <sheet name="How to Use" sheetId="14" r:id="rId1"/>
    <sheet name="M and F" sheetId="13" r:id="rId2"/>
    <sheet name="Female Session 1" sheetId="28" r:id="rId3"/>
    <sheet name="Female Session 2" sheetId="37" r:id="rId4"/>
    <sheet name="Female Session 3" sheetId="36" r:id="rId5"/>
    <sheet name="Male Session 1" sheetId="9" r:id="rId6"/>
    <sheet name="Male Session 2" sheetId="39" r:id="rId7"/>
    <sheet name="Male Session 3" sheetId="38" r:id="rId8"/>
    <sheet name="Results" sheetId="16" r:id="rId9"/>
    <sheet name="Tables" sheetId="2" r:id="rId10"/>
  </sheets>
  <externalReferences>
    <externalReference r:id="rId11"/>
  </externalReferences>
  <definedNames>
    <definedName name="MaleCatSin">Tables!$I$1:$J$10</definedName>
    <definedName name="MMSC">[1]Tables!$A:$B</definedName>
    <definedName name="_xlnm.Print_Area" localSheetId="2">'Female Session 1'!$A$1:$V$30</definedName>
    <definedName name="_xlnm.Print_Area" localSheetId="3">'Female Session 2'!$A$1:$V$30</definedName>
    <definedName name="_xlnm.Print_Area" localSheetId="4">'Female Session 3'!$A$1:$V$30</definedName>
    <definedName name="_xlnm.Print_Area" localSheetId="1">'M and F'!$A$1:$W$30</definedName>
    <definedName name="_xlnm.Print_Area" localSheetId="5">'Male Session 1'!$A$1:$V$30</definedName>
    <definedName name="_xlnm.Print_Area" localSheetId="6">'Male Session 2'!$A$1:$V$30</definedName>
    <definedName name="_xlnm.Print_Area" localSheetId="7">'Male Session 3'!$A$1:$V$30</definedName>
    <definedName name="_xlnm.Print_Area" localSheetId="8">Results!$A$1:$V$61</definedName>
    <definedName name="SMM">Tables!$A$1:$B$92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4" i="39" l="1"/>
  <c r="P24" i="39" s="1"/>
  <c r="AF24" i="39"/>
  <c r="AE24" i="39"/>
  <c r="AD24" i="39"/>
  <c r="AC24" i="39"/>
  <c r="AI24" i="39" s="1"/>
  <c r="AH24" i="39" s="1"/>
  <c r="AB24" i="39"/>
  <c r="AA24" i="39"/>
  <c r="Z24" i="39"/>
  <c r="Y24" i="39"/>
  <c r="Q24" i="39"/>
  <c r="AK24" i="39" s="1"/>
  <c r="E24" i="39"/>
  <c r="AF23" i="39"/>
  <c r="AE23" i="39"/>
  <c r="AD23" i="39"/>
  <c r="AG23" i="39" s="1"/>
  <c r="P23" i="39" s="1"/>
  <c r="AB23" i="39"/>
  <c r="AA23" i="39"/>
  <c r="Z23" i="39"/>
  <c r="AC23" i="39" s="1"/>
  <c r="Y23" i="39"/>
  <c r="T23" i="39"/>
  <c r="S23" i="39"/>
  <c r="Q23" i="39"/>
  <c r="AK23" i="39" s="1"/>
  <c r="E23" i="39"/>
  <c r="AF22" i="39"/>
  <c r="AE22" i="39"/>
  <c r="AD22" i="39"/>
  <c r="AG22" i="39" s="1"/>
  <c r="P22" i="39" s="1"/>
  <c r="AB22" i="39"/>
  <c r="AA22" i="39"/>
  <c r="Z22" i="39"/>
  <c r="AC22" i="39" s="1"/>
  <c r="AI22" i="39" s="1"/>
  <c r="AH22" i="39" s="1"/>
  <c r="Y22" i="39"/>
  <c r="S22" i="39"/>
  <c r="Q22" i="39"/>
  <c r="AK22" i="39" s="1"/>
  <c r="E22" i="39"/>
  <c r="AK21" i="39"/>
  <c r="AF21" i="39"/>
  <c r="AE21" i="39"/>
  <c r="AD21" i="39"/>
  <c r="AG21" i="39" s="1"/>
  <c r="P21" i="39" s="1"/>
  <c r="AB21" i="39"/>
  <c r="AA21" i="39"/>
  <c r="Z21" i="39"/>
  <c r="AC21" i="39" s="1"/>
  <c r="Y21" i="39"/>
  <c r="U21" i="39"/>
  <c r="T21" i="39"/>
  <c r="Q21" i="39"/>
  <c r="S21" i="39" s="1"/>
  <c r="E21" i="39"/>
  <c r="AF20" i="39"/>
  <c r="AE20" i="39"/>
  <c r="AD20" i="39"/>
  <c r="AG20" i="39" s="1"/>
  <c r="P20" i="39" s="1"/>
  <c r="AB20" i="39"/>
  <c r="AA20" i="39"/>
  <c r="Z20" i="39"/>
  <c r="AC20" i="39" s="1"/>
  <c r="Y20" i="39"/>
  <c r="S20" i="39"/>
  <c r="Q20" i="39"/>
  <c r="AK20" i="39" s="1"/>
  <c r="E20" i="39"/>
  <c r="AK19" i="39"/>
  <c r="AF19" i="39"/>
  <c r="AE19" i="39"/>
  <c r="AD19" i="39"/>
  <c r="AG19" i="39" s="1"/>
  <c r="P19" i="39" s="1"/>
  <c r="AB19" i="39"/>
  <c r="AA19" i="39"/>
  <c r="Z19" i="39"/>
  <c r="AC19" i="39" s="1"/>
  <c r="AI19" i="39" s="1"/>
  <c r="AH19" i="39" s="1"/>
  <c r="Y19" i="39"/>
  <c r="U19" i="39"/>
  <c r="T19" i="39"/>
  <c r="Q19" i="39"/>
  <c r="S19" i="39" s="1"/>
  <c r="E19" i="39"/>
  <c r="AF18" i="39"/>
  <c r="AE18" i="39"/>
  <c r="AD18" i="39"/>
  <c r="AG18" i="39" s="1"/>
  <c r="P18" i="39" s="1"/>
  <c r="AB18" i="39"/>
  <c r="AA18" i="39"/>
  <c r="Z18" i="39"/>
  <c r="AC18" i="39" s="1"/>
  <c r="AI18" i="39" s="1"/>
  <c r="AH18" i="39" s="1"/>
  <c r="Y18" i="39"/>
  <c r="S18" i="39"/>
  <c r="Q18" i="39"/>
  <c r="AK18" i="39" s="1"/>
  <c r="E18" i="39"/>
  <c r="AK17" i="39"/>
  <c r="AF17" i="39"/>
  <c r="AE17" i="39"/>
  <c r="AD17" i="39"/>
  <c r="AG17" i="39" s="1"/>
  <c r="P17" i="39" s="1"/>
  <c r="AB17" i="39"/>
  <c r="AA17" i="39"/>
  <c r="Z17" i="39"/>
  <c r="AC17" i="39" s="1"/>
  <c r="Y17" i="39"/>
  <c r="U17" i="39"/>
  <c r="T17" i="39"/>
  <c r="Q17" i="39"/>
  <c r="S17" i="39" s="1"/>
  <c r="E17" i="39"/>
  <c r="AF16" i="39"/>
  <c r="AE16" i="39"/>
  <c r="AD16" i="39"/>
  <c r="AG16" i="39" s="1"/>
  <c r="P16" i="39" s="1"/>
  <c r="AB16" i="39"/>
  <c r="AA16" i="39"/>
  <c r="Z16" i="39"/>
  <c r="AC16" i="39" s="1"/>
  <c r="Y16" i="39"/>
  <c r="S16" i="39"/>
  <c r="Q16" i="39"/>
  <c r="AK16" i="39" s="1"/>
  <c r="E16" i="39"/>
  <c r="AK15" i="39"/>
  <c r="AF15" i="39"/>
  <c r="AE15" i="39"/>
  <c r="AD15" i="39"/>
  <c r="AG15" i="39" s="1"/>
  <c r="P15" i="39" s="1"/>
  <c r="AB15" i="39"/>
  <c r="AA15" i="39"/>
  <c r="Z15" i="39"/>
  <c r="AC15" i="39" s="1"/>
  <c r="AI15" i="39" s="1"/>
  <c r="AH15" i="39" s="1"/>
  <c r="Y15" i="39"/>
  <c r="U15" i="39"/>
  <c r="T15" i="39"/>
  <c r="Q15" i="39"/>
  <c r="S15" i="39" s="1"/>
  <c r="E15" i="39"/>
  <c r="AF14" i="39"/>
  <c r="AE14" i="39"/>
  <c r="AD14" i="39"/>
  <c r="AG14" i="39" s="1"/>
  <c r="P14" i="39" s="1"/>
  <c r="AB14" i="39"/>
  <c r="AA14" i="39"/>
  <c r="Z14" i="39"/>
  <c r="AC14" i="39" s="1"/>
  <c r="AI14" i="39" s="1"/>
  <c r="AH14" i="39" s="1"/>
  <c r="Y14" i="39"/>
  <c r="S14" i="39"/>
  <c r="Q14" i="39"/>
  <c r="AK14" i="39" s="1"/>
  <c r="E14" i="39"/>
  <c r="AK13" i="39"/>
  <c r="AF13" i="39"/>
  <c r="AE13" i="39"/>
  <c r="AD13" i="39"/>
  <c r="AG13" i="39" s="1"/>
  <c r="P13" i="39" s="1"/>
  <c r="AB13" i="39"/>
  <c r="AA13" i="39"/>
  <c r="Z13" i="39"/>
  <c r="AC13" i="39" s="1"/>
  <c r="Y13" i="39"/>
  <c r="U13" i="39"/>
  <c r="T13" i="39"/>
  <c r="Q13" i="39"/>
  <c r="S13" i="39" s="1"/>
  <c r="E13" i="39"/>
  <c r="AF12" i="39"/>
  <c r="AE12" i="39"/>
  <c r="AD12" i="39"/>
  <c r="AG12" i="39" s="1"/>
  <c r="P12" i="39" s="1"/>
  <c r="AB12" i="39"/>
  <c r="AA12" i="39"/>
  <c r="Z12" i="39"/>
  <c r="AC12" i="39" s="1"/>
  <c r="Y12" i="39"/>
  <c r="S12" i="39"/>
  <c r="Q12" i="39"/>
  <c r="AK12" i="39" s="1"/>
  <c r="E12" i="39"/>
  <c r="AK11" i="39"/>
  <c r="AF11" i="39"/>
  <c r="AE11" i="39"/>
  <c r="AD11" i="39"/>
  <c r="AG11" i="39" s="1"/>
  <c r="P11" i="39" s="1"/>
  <c r="AB11" i="39"/>
  <c r="AA11" i="39"/>
  <c r="Z11" i="39"/>
  <c r="AC11" i="39" s="1"/>
  <c r="AI11" i="39" s="1"/>
  <c r="AH11" i="39" s="1"/>
  <c r="Y11" i="39"/>
  <c r="U11" i="39"/>
  <c r="T11" i="39"/>
  <c r="Q11" i="39"/>
  <c r="S11" i="39" s="1"/>
  <c r="E11" i="39"/>
  <c r="AF10" i="39"/>
  <c r="AE10" i="39"/>
  <c r="AD10" i="39"/>
  <c r="AG10" i="39" s="1"/>
  <c r="P10" i="39" s="1"/>
  <c r="AB10" i="39"/>
  <c r="AA10" i="39"/>
  <c r="Z10" i="39"/>
  <c r="AC10" i="39" s="1"/>
  <c r="AI10" i="39" s="1"/>
  <c r="AH10" i="39" s="1"/>
  <c r="Y10" i="39"/>
  <c r="S10" i="39"/>
  <c r="Q10" i="39"/>
  <c r="AK10" i="39" s="1"/>
  <c r="E10" i="39"/>
  <c r="AK9" i="39"/>
  <c r="AF9" i="39"/>
  <c r="AE9" i="39"/>
  <c r="AD9" i="39"/>
  <c r="AG9" i="39" s="1"/>
  <c r="P9" i="39" s="1"/>
  <c r="AB9" i="39"/>
  <c r="AA9" i="39"/>
  <c r="Z9" i="39"/>
  <c r="AC9" i="39" s="1"/>
  <c r="Y9" i="39"/>
  <c r="U9" i="39"/>
  <c r="T9" i="39"/>
  <c r="Q9" i="39"/>
  <c r="S9" i="39" s="1"/>
  <c r="E9" i="39"/>
  <c r="AF8" i="39"/>
  <c r="AE8" i="39"/>
  <c r="AD8" i="39"/>
  <c r="AG8" i="39" s="1"/>
  <c r="P8" i="39" s="1"/>
  <c r="AB8" i="39"/>
  <c r="AA8" i="39"/>
  <c r="Z8" i="39"/>
  <c r="AC8" i="39" s="1"/>
  <c r="Y8" i="39"/>
  <c r="S8" i="39"/>
  <c r="Q8" i="39"/>
  <c r="AK8" i="39" s="1"/>
  <c r="E8" i="39"/>
  <c r="AK7" i="39"/>
  <c r="AF7" i="39"/>
  <c r="AE7" i="39"/>
  <c r="AD7" i="39"/>
  <c r="AG7" i="39" s="1"/>
  <c r="P7" i="39" s="1"/>
  <c r="AB7" i="39"/>
  <c r="AA7" i="39"/>
  <c r="Z7" i="39"/>
  <c r="AC7" i="39" s="1"/>
  <c r="AI7" i="39" s="1"/>
  <c r="AH7" i="39" s="1"/>
  <c r="Y7" i="39"/>
  <c r="U7" i="39"/>
  <c r="T7" i="39"/>
  <c r="S7" i="39"/>
  <c r="Q7" i="39"/>
  <c r="E7" i="39"/>
  <c r="AF6" i="39"/>
  <c r="AE6" i="39"/>
  <c r="AD6" i="39"/>
  <c r="AG6" i="39" s="1"/>
  <c r="P6" i="39" s="1"/>
  <c r="AB6" i="39"/>
  <c r="AA6" i="39"/>
  <c r="Z6" i="39"/>
  <c r="AC6" i="39" s="1"/>
  <c r="AI6" i="39" s="1"/>
  <c r="AH6" i="39" s="1"/>
  <c r="Y6" i="39"/>
  <c r="S6" i="39"/>
  <c r="Q6" i="39"/>
  <c r="AK6" i="39" s="1"/>
  <c r="E6" i="39"/>
  <c r="AK5" i="39"/>
  <c r="AF5" i="39"/>
  <c r="AE5" i="39"/>
  <c r="AD5" i="39"/>
  <c r="AG5" i="39" s="1"/>
  <c r="P5" i="39" s="1"/>
  <c r="AB5" i="39"/>
  <c r="AA5" i="39"/>
  <c r="Z5" i="39"/>
  <c r="AC5" i="39" s="1"/>
  <c r="AI5" i="39" s="1"/>
  <c r="AH5" i="39" s="1"/>
  <c r="Y5" i="39"/>
  <c r="U5" i="39"/>
  <c r="T5" i="39"/>
  <c r="S5" i="39"/>
  <c r="Q5" i="39"/>
  <c r="E5" i="39"/>
  <c r="AG24" i="38"/>
  <c r="P24" i="38" s="1"/>
  <c r="AF24" i="38"/>
  <c r="AE24" i="38"/>
  <c r="AD24" i="38"/>
  <c r="AC24" i="38"/>
  <c r="AI24" i="38" s="1"/>
  <c r="AH24" i="38" s="1"/>
  <c r="AB24" i="38"/>
  <c r="AA24" i="38"/>
  <c r="Z24" i="38"/>
  <c r="Y24" i="38"/>
  <c r="Q24" i="38"/>
  <c r="AK24" i="38" s="1"/>
  <c r="E24" i="38"/>
  <c r="AK23" i="38"/>
  <c r="AF23" i="38"/>
  <c r="AE23" i="38"/>
  <c r="AG23" i="38" s="1"/>
  <c r="P23" i="38" s="1"/>
  <c r="AD23" i="38"/>
  <c r="AB23" i="38"/>
  <c r="AA23" i="38"/>
  <c r="AC23" i="38" s="1"/>
  <c r="Z23" i="38"/>
  <c r="Y23" i="38"/>
  <c r="U23" i="38"/>
  <c r="T23" i="38"/>
  <c r="Q23" i="38"/>
  <c r="S23" i="38" s="1"/>
  <c r="E23" i="38"/>
  <c r="AF22" i="38"/>
  <c r="AE22" i="38"/>
  <c r="AD22" i="38"/>
  <c r="AG22" i="38" s="1"/>
  <c r="P22" i="38" s="1"/>
  <c r="AB22" i="38"/>
  <c r="AA22" i="38"/>
  <c r="Z22" i="38"/>
  <c r="AC22" i="38" s="1"/>
  <c r="Y22" i="38"/>
  <c r="T22" i="38"/>
  <c r="S22" i="38"/>
  <c r="Q22" i="38"/>
  <c r="AK22" i="38" s="1"/>
  <c r="E22" i="38"/>
  <c r="AK21" i="38"/>
  <c r="AF21" i="38"/>
  <c r="AG21" i="38" s="1"/>
  <c r="P21" i="38" s="1"/>
  <c r="AE21" i="38"/>
  <c r="AD21" i="38"/>
  <c r="AB21" i="38"/>
  <c r="AC21" i="38" s="1"/>
  <c r="AA21" i="38"/>
  <c r="Z21" i="38"/>
  <c r="Y21" i="38"/>
  <c r="U21" i="38"/>
  <c r="Q21" i="38"/>
  <c r="T21" i="38" s="1"/>
  <c r="E21" i="38"/>
  <c r="AF20" i="38"/>
  <c r="AE20" i="38"/>
  <c r="AD20" i="38"/>
  <c r="AG20" i="38" s="1"/>
  <c r="P20" i="38" s="1"/>
  <c r="AB20" i="38"/>
  <c r="AA20" i="38"/>
  <c r="Z20" i="38"/>
  <c r="AC20" i="38" s="1"/>
  <c r="Y20" i="38"/>
  <c r="T20" i="38"/>
  <c r="S20" i="38"/>
  <c r="Q20" i="38"/>
  <c r="AK20" i="38" s="1"/>
  <c r="E20" i="38"/>
  <c r="AK19" i="38"/>
  <c r="AF19" i="38"/>
  <c r="AG19" i="38" s="1"/>
  <c r="P19" i="38" s="1"/>
  <c r="AE19" i="38"/>
  <c r="AD19" i="38"/>
  <c r="AB19" i="38"/>
  <c r="AC19" i="38" s="1"/>
  <c r="AI19" i="38" s="1"/>
  <c r="AH19" i="38" s="1"/>
  <c r="AA19" i="38"/>
  <c r="Z19" i="38"/>
  <c r="Y19" i="38"/>
  <c r="U19" i="38"/>
  <c r="Q19" i="38"/>
  <c r="T19" i="38" s="1"/>
  <c r="E19" i="38"/>
  <c r="AF18" i="38"/>
  <c r="AE18" i="38"/>
  <c r="AD18" i="38"/>
  <c r="AG18" i="38" s="1"/>
  <c r="P18" i="38" s="1"/>
  <c r="AB18" i="38"/>
  <c r="AA18" i="38"/>
  <c r="Z18" i="38"/>
  <c r="AC18" i="38" s="1"/>
  <c r="AI18" i="38" s="1"/>
  <c r="AH18" i="38" s="1"/>
  <c r="Y18" i="38"/>
  <c r="T18" i="38"/>
  <c r="S18" i="38"/>
  <c r="Q18" i="38"/>
  <c r="AK18" i="38" s="1"/>
  <c r="E18" i="38"/>
  <c r="AK17" i="38"/>
  <c r="AF17" i="38"/>
  <c r="AG17" i="38" s="1"/>
  <c r="P17" i="38" s="1"/>
  <c r="AE17" i="38"/>
  <c r="AD17" i="38"/>
  <c r="AB17" i="38"/>
  <c r="AC17" i="38" s="1"/>
  <c r="AA17" i="38"/>
  <c r="Z17" i="38"/>
  <c r="Y17" i="38"/>
  <c r="U17" i="38"/>
  <c r="Q17" i="38"/>
  <c r="T17" i="38" s="1"/>
  <c r="E17" i="38"/>
  <c r="AF16" i="38"/>
  <c r="AE16" i="38"/>
  <c r="AD16" i="38"/>
  <c r="AG16" i="38" s="1"/>
  <c r="P16" i="38" s="1"/>
  <c r="AB16" i="38"/>
  <c r="AA16" i="38"/>
  <c r="Z16" i="38"/>
  <c r="AC16" i="38" s="1"/>
  <c r="Y16" i="38"/>
  <c r="T16" i="38"/>
  <c r="S16" i="38"/>
  <c r="Q16" i="38"/>
  <c r="AK16" i="38" s="1"/>
  <c r="E16" i="38"/>
  <c r="AK15" i="38"/>
  <c r="AF15" i="38"/>
  <c r="AG15" i="38" s="1"/>
  <c r="P15" i="38" s="1"/>
  <c r="AE15" i="38"/>
  <c r="AD15" i="38"/>
  <c r="AB15" i="38"/>
  <c r="AC15" i="38" s="1"/>
  <c r="AI15" i="38" s="1"/>
  <c r="AH15" i="38" s="1"/>
  <c r="AA15" i="38"/>
  <c r="Z15" i="38"/>
  <c r="Y15" i="38"/>
  <c r="U15" i="38"/>
  <c r="Q15" i="38"/>
  <c r="T15" i="38" s="1"/>
  <c r="E15" i="38"/>
  <c r="AF14" i="38"/>
  <c r="AE14" i="38"/>
  <c r="AD14" i="38"/>
  <c r="AG14" i="38" s="1"/>
  <c r="P14" i="38" s="1"/>
  <c r="AB14" i="38"/>
  <c r="AA14" i="38"/>
  <c r="Z14" i="38"/>
  <c r="AC14" i="38" s="1"/>
  <c r="AI14" i="38" s="1"/>
  <c r="AH14" i="38" s="1"/>
  <c r="Y14" i="38"/>
  <c r="T14" i="38"/>
  <c r="S14" i="38"/>
  <c r="Q14" i="38"/>
  <c r="AK14" i="38" s="1"/>
  <c r="E14" i="38"/>
  <c r="AK13" i="38"/>
  <c r="AF13" i="38"/>
  <c r="AG13" i="38" s="1"/>
  <c r="P13" i="38" s="1"/>
  <c r="AE13" i="38"/>
  <c r="AD13" i="38"/>
  <c r="AB13" i="38"/>
  <c r="AC13" i="38" s="1"/>
  <c r="AA13" i="38"/>
  <c r="Z13" i="38"/>
  <c r="Y13" i="38"/>
  <c r="U13" i="38"/>
  <c r="Q13" i="38"/>
  <c r="T13" i="38" s="1"/>
  <c r="E13" i="38"/>
  <c r="AF12" i="38"/>
  <c r="AE12" i="38"/>
  <c r="AD12" i="38"/>
  <c r="AG12" i="38" s="1"/>
  <c r="P12" i="38" s="1"/>
  <c r="AB12" i="38"/>
  <c r="AA12" i="38"/>
  <c r="Z12" i="38"/>
  <c r="AC12" i="38" s="1"/>
  <c r="Y12" i="38"/>
  <c r="T12" i="38"/>
  <c r="S12" i="38"/>
  <c r="Q12" i="38"/>
  <c r="AK12" i="38" s="1"/>
  <c r="E12" i="38"/>
  <c r="AK11" i="38"/>
  <c r="AF11" i="38"/>
  <c r="AG11" i="38" s="1"/>
  <c r="P11" i="38" s="1"/>
  <c r="AE11" i="38"/>
  <c r="AD11" i="38"/>
  <c r="AB11" i="38"/>
  <c r="AC11" i="38" s="1"/>
  <c r="AI11" i="38" s="1"/>
  <c r="AH11" i="38" s="1"/>
  <c r="AA11" i="38"/>
  <c r="Z11" i="38"/>
  <c r="Y11" i="38"/>
  <c r="U11" i="38"/>
  <c r="Q11" i="38"/>
  <c r="T11" i="38" s="1"/>
  <c r="E11" i="38"/>
  <c r="AF10" i="38"/>
  <c r="AE10" i="38"/>
  <c r="AD10" i="38"/>
  <c r="AG10" i="38" s="1"/>
  <c r="P10" i="38" s="1"/>
  <c r="AB10" i="38"/>
  <c r="AA10" i="38"/>
  <c r="Z10" i="38"/>
  <c r="AC10" i="38" s="1"/>
  <c r="AI10" i="38" s="1"/>
  <c r="AH10" i="38" s="1"/>
  <c r="Y10" i="38"/>
  <c r="T10" i="38"/>
  <c r="S10" i="38"/>
  <c r="Q10" i="38"/>
  <c r="AK10" i="38" s="1"/>
  <c r="E10" i="38"/>
  <c r="AK9" i="38"/>
  <c r="AF9" i="38"/>
  <c r="AG9" i="38" s="1"/>
  <c r="P9" i="38" s="1"/>
  <c r="AE9" i="38"/>
  <c r="AD9" i="38"/>
  <c r="AB9" i="38"/>
  <c r="AC9" i="38" s="1"/>
  <c r="AA9" i="38"/>
  <c r="Z9" i="38"/>
  <c r="Y9" i="38"/>
  <c r="U9" i="38"/>
  <c r="Q9" i="38"/>
  <c r="T9" i="38" s="1"/>
  <c r="E9" i="38"/>
  <c r="AF8" i="38"/>
  <c r="AE8" i="38"/>
  <c r="AD8" i="38"/>
  <c r="AG8" i="38" s="1"/>
  <c r="P8" i="38" s="1"/>
  <c r="AB8" i="38"/>
  <c r="AA8" i="38"/>
  <c r="Z8" i="38"/>
  <c r="AC8" i="38" s="1"/>
  <c r="Y8" i="38"/>
  <c r="T8" i="38"/>
  <c r="S8" i="38"/>
  <c r="Q8" i="38"/>
  <c r="AK8" i="38" s="1"/>
  <c r="E8" i="38"/>
  <c r="AK7" i="38"/>
  <c r="AF7" i="38"/>
  <c r="AG7" i="38" s="1"/>
  <c r="P7" i="38" s="1"/>
  <c r="AE7" i="38"/>
  <c r="AD7" i="38"/>
  <c r="AB7" i="38"/>
  <c r="AC7" i="38" s="1"/>
  <c r="AI7" i="38" s="1"/>
  <c r="AH7" i="38" s="1"/>
  <c r="AA7" i="38"/>
  <c r="Z7" i="38"/>
  <c r="Y7" i="38"/>
  <c r="U7" i="38"/>
  <c r="Q7" i="38"/>
  <c r="T7" i="38" s="1"/>
  <c r="E7" i="38"/>
  <c r="AF6" i="38"/>
  <c r="AE6" i="38"/>
  <c r="AD6" i="38"/>
  <c r="AG6" i="38" s="1"/>
  <c r="P6" i="38" s="1"/>
  <c r="AB6" i="38"/>
  <c r="AA6" i="38"/>
  <c r="Z6" i="38"/>
  <c r="AC6" i="38" s="1"/>
  <c r="AI6" i="38" s="1"/>
  <c r="AH6" i="38" s="1"/>
  <c r="Y6" i="38"/>
  <c r="T6" i="38"/>
  <c r="S6" i="38"/>
  <c r="Q6" i="38"/>
  <c r="AK6" i="38" s="1"/>
  <c r="E6" i="38"/>
  <c r="AK5" i="38"/>
  <c r="AF5" i="38"/>
  <c r="AG5" i="38" s="1"/>
  <c r="P5" i="38" s="1"/>
  <c r="AE5" i="38"/>
  <c r="AD5" i="38"/>
  <c r="AB5" i="38"/>
  <c r="AC5" i="38" s="1"/>
  <c r="AA5" i="38"/>
  <c r="Z5" i="38"/>
  <c r="Y5" i="38"/>
  <c r="U5" i="38"/>
  <c r="Q5" i="38"/>
  <c r="T5" i="38" s="1"/>
  <c r="E5" i="38"/>
  <c r="AF24" i="37"/>
  <c r="AE24" i="37"/>
  <c r="AD24" i="37"/>
  <c r="AG24" i="37" s="1"/>
  <c r="P24" i="37" s="1"/>
  <c r="AB24" i="37"/>
  <c r="AA24" i="37"/>
  <c r="Z24" i="37"/>
  <c r="AC24" i="37" s="1"/>
  <c r="AI24" i="37" s="1"/>
  <c r="AH24" i="37" s="1"/>
  <c r="Y24" i="37"/>
  <c r="T24" i="37"/>
  <c r="Q24" i="37"/>
  <c r="AK24" i="37" s="1"/>
  <c r="E24" i="37"/>
  <c r="AG23" i="37"/>
  <c r="P23" i="37" s="1"/>
  <c r="AF23" i="37"/>
  <c r="AE23" i="37"/>
  <c r="AD23" i="37"/>
  <c r="AC23" i="37"/>
  <c r="AI23" i="37" s="1"/>
  <c r="AH23" i="37" s="1"/>
  <c r="AB23" i="37"/>
  <c r="AA23" i="37"/>
  <c r="Z23" i="37"/>
  <c r="Y23" i="37"/>
  <c r="Q23" i="37"/>
  <c r="S23" i="37" s="1"/>
  <c r="E23" i="37"/>
  <c r="AF22" i="37"/>
  <c r="AE22" i="37"/>
  <c r="AG22" i="37" s="1"/>
  <c r="P22" i="37" s="1"/>
  <c r="AD22" i="37"/>
  <c r="AB22" i="37"/>
  <c r="AA22" i="37"/>
  <c r="AC22" i="37" s="1"/>
  <c r="AI22" i="37" s="1"/>
  <c r="AH22" i="37" s="1"/>
  <c r="Z22" i="37"/>
  <c r="Y22" i="37"/>
  <c r="T22" i="37"/>
  <c r="Q22" i="37"/>
  <c r="AK22" i="37" s="1"/>
  <c r="E22" i="37"/>
  <c r="AG21" i="37"/>
  <c r="P21" i="37" s="1"/>
  <c r="AF21" i="37"/>
  <c r="AE21" i="37"/>
  <c r="AD21" i="37"/>
  <c r="AC21" i="37"/>
  <c r="AI21" i="37" s="1"/>
  <c r="AH21" i="37" s="1"/>
  <c r="AB21" i="37"/>
  <c r="AA21" i="37"/>
  <c r="Z21" i="37"/>
  <c r="Y21" i="37"/>
  <c r="Q21" i="37"/>
  <c r="S21" i="37" s="1"/>
  <c r="E21" i="37"/>
  <c r="AF20" i="37"/>
  <c r="AE20" i="37"/>
  <c r="AG20" i="37" s="1"/>
  <c r="P20" i="37" s="1"/>
  <c r="AD20" i="37"/>
  <c r="AB20" i="37"/>
  <c r="AA20" i="37"/>
  <c r="AC20" i="37" s="1"/>
  <c r="Z20" i="37"/>
  <c r="Y20" i="37"/>
  <c r="T20" i="37"/>
  <c r="Q20" i="37"/>
  <c r="AK20" i="37" s="1"/>
  <c r="E20" i="37"/>
  <c r="AG19" i="37"/>
  <c r="P19" i="37" s="1"/>
  <c r="AF19" i="37"/>
  <c r="AE19" i="37"/>
  <c r="AD19" i="37"/>
  <c r="AC19" i="37"/>
  <c r="AI19" i="37" s="1"/>
  <c r="AH19" i="37" s="1"/>
  <c r="AB19" i="37"/>
  <c r="AA19" i="37"/>
  <c r="Z19" i="37"/>
  <c r="Y19" i="37"/>
  <c r="Q19" i="37"/>
  <c r="S19" i="37" s="1"/>
  <c r="E19" i="37"/>
  <c r="AF18" i="37"/>
  <c r="AE18" i="37"/>
  <c r="AG18" i="37" s="1"/>
  <c r="P18" i="37" s="1"/>
  <c r="AD18" i="37"/>
  <c r="AB18" i="37"/>
  <c r="AA18" i="37"/>
  <c r="AC18" i="37" s="1"/>
  <c r="AI18" i="37" s="1"/>
  <c r="AH18" i="37" s="1"/>
  <c r="Z18" i="37"/>
  <c r="Y18" i="37"/>
  <c r="T18" i="37"/>
  <c r="Q18" i="37"/>
  <c r="AK18" i="37" s="1"/>
  <c r="E18" i="37"/>
  <c r="AG17" i="37"/>
  <c r="P17" i="37" s="1"/>
  <c r="AF17" i="37"/>
  <c r="AE17" i="37"/>
  <c r="AD17" i="37"/>
  <c r="AC17" i="37"/>
  <c r="AI17" i="37" s="1"/>
  <c r="AH17" i="37" s="1"/>
  <c r="AB17" i="37"/>
  <c r="AA17" i="37"/>
  <c r="Z17" i="37"/>
  <c r="Y17" i="37"/>
  <c r="Q17" i="37"/>
  <c r="S17" i="37" s="1"/>
  <c r="E17" i="37"/>
  <c r="AF16" i="37"/>
  <c r="AE16" i="37"/>
  <c r="AG16" i="37" s="1"/>
  <c r="P16" i="37" s="1"/>
  <c r="AD16" i="37"/>
  <c r="AB16" i="37"/>
  <c r="AA16" i="37"/>
  <c r="AC16" i="37" s="1"/>
  <c r="Z16" i="37"/>
  <c r="Y16" i="37"/>
  <c r="T16" i="37"/>
  <c r="Q16" i="37"/>
  <c r="AK16" i="37" s="1"/>
  <c r="E16" i="37"/>
  <c r="AG15" i="37"/>
  <c r="P15" i="37" s="1"/>
  <c r="AF15" i="37"/>
  <c r="AE15" i="37"/>
  <c r="AD15" i="37"/>
  <c r="AC15" i="37"/>
  <c r="AI15" i="37" s="1"/>
  <c r="AH15" i="37" s="1"/>
  <c r="AB15" i="37"/>
  <c r="AA15" i="37"/>
  <c r="Z15" i="37"/>
  <c r="Y15" i="37"/>
  <c r="Q15" i="37"/>
  <c r="S15" i="37" s="1"/>
  <c r="E15" i="37"/>
  <c r="AF14" i="37"/>
  <c r="AE14" i="37"/>
  <c r="AG14" i="37" s="1"/>
  <c r="P14" i="37" s="1"/>
  <c r="AD14" i="37"/>
  <c r="AB14" i="37"/>
  <c r="AA14" i="37"/>
  <c r="AC14" i="37" s="1"/>
  <c r="AI14" i="37" s="1"/>
  <c r="AH14" i="37" s="1"/>
  <c r="Z14" i="37"/>
  <c r="Y14" i="37"/>
  <c r="T14" i="37"/>
  <c r="Q14" i="37"/>
  <c r="AK14" i="37" s="1"/>
  <c r="E14" i="37"/>
  <c r="AG13" i="37"/>
  <c r="P13" i="37" s="1"/>
  <c r="AF13" i="37"/>
  <c r="AE13" i="37"/>
  <c r="AD13" i="37"/>
  <c r="AC13" i="37"/>
  <c r="AI13" i="37" s="1"/>
  <c r="AH13" i="37" s="1"/>
  <c r="AB13" i="37"/>
  <c r="AA13" i="37"/>
  <c r="Z13" i="37"/>
  <c r="Y13" i="37"/>
  <c r="Q13" i="37"/>
  <c r="S13" i="37" s="1"/>
  <c r="E13" i="37"/>
  <c r="AF12" i="37"/>
  <c r="AE12" i="37"/>
  <c r="AG12" i="37" s="1"/>
  <c r="P12" i="37" s="1"/>
  <c r="AD12" i="37"/>
  <c r="AB12" i="37"/>
  <c r="AA12" i="37"/>
  <c r="AC12" i="37" s="1"/>
  <c r="Z12" i="37"/>
  <c r="Y12" i="37"/>
  <c r="T12" i="37"/>
  <c r="Q12" i="37"/>
  <c r="AK12" i="37" s="1"/>
  <c r="E12" i="37"/>
  <c r="AG11" i="37"/>
  <c r="P11" i="37" s="1"/>
  <c r="AF11" i="37"/>
  <c r="AE11" i="37"/>
  <c r="AD11" i="37"/>
  <c r="AC11" i="37"/>
  <c r="AI11" i="37" s="1"/>
  <c r="AH11" i="37" s="1"/>
  <c r="AB11" i="37"/>
  <c r="AA11" i="37"/>
  <c r="Z11" i="37"/>
  <c r="Y11" i="37"/>
  <c r="Q11" i="37"/>
  <c r="S11" i="37" s="1"/>
  <c r="E11" i="37"/>
  <c r="AF10" i="37"/>
  <c r="AE10" i="37"/>
  <c r="AG10" i="37" s="1"/>
  <c r="P10" i="37" s="1"/>
  <c r="AD10" i="37"/>
  <c r="AB10" i="37"/>
  <c r="AA10" i="37"/>
  <c r="AC10" i="37" s="1"/>
  <c r="AI10" i="37" s="1"/>
  <c r="AH10" i="37" s="1"/>
  <c r="Z10" i="37"/>
  <c r="Y10" i="37"/>
  <c r="T10" i="37"/>
  <c r="Q10" i="37"/>
  <c r="AK10" i="37" s="1"/>
  <c r="E10" i="37"/>
  <c r="AG9" i="37"/>
  <c r="P9" i="37" s="1"/>
  <c r="AF9" i="37"/>
  <c r="AE9" i="37"/>
  <c r="AD9" i="37"/>
  <c r="AC9" i="37"/>
  <c r="AI9" i="37" s="1"/>
  <c r="AH9" i="37" s="1"/>
  <c r="AB9" i="37"/>
  <c r="AA9" i="37"/>
  <c r="Z9" i="37"/>
  <c r="Y9" i="37"/>
  <c r="Q9" i="37"/>
  <c r="S9" i="37" s="1"/>
  <c r="E9" i="37"/>
  <c r="AF8" i="37"/>
  <c r="AE8" i="37"/>
  <c r="AG8" i="37" s="1"/>
  <c r="P8" i="37" s="1"/>
  <c r="AD8" i="37"/>
  <c r="AB8" i="37"/>
  <c r="AA8" i="37"/>
  <c r="AC8" i="37" s="1"/>
  <c r="Z8" i="37"/>
  <c r="Y8" i="37"/>
  <c r="T8" i="37"/>
  <c r="Q8" i="37"/>
  <c r="AK8" i="37" s="1"/>
  <c r="E8" i="37"/>
  <c r="AG7" i="37"/>
  <c r="P7" i="37" s="1"/>
  <c r="AF7" i="37"/>
  <c r="AE7" i="37"/>
  <c r="AD7" i="37"/>
  <c r="AC7" i="37"/>
  <c r="AI7" i="37" s="1"/>
  <c r="AH7" i="37" s="1"/>
  <c r="AB7" i="37"/>
  <c r="AA7" i="37"/>
  <c r="Z7" i="37"/>
  <c r="Y7" i="37"/>
  <c r="Q7" i="37"/>
  <c r="S7" i="37" s="1"/>
  <c r="E7" i="37"/>
  <c r="AF6" i="37"/>
  <c r="AE6" i="37"/>
  <c r="AG6" i="37" s="1"/>
  <c r="P6" i="37" s="1"/>
  <c r="AD6" i="37"/>
  <c r="AB6" i="37"/>
  <c r="AA6" i="37"/>
  <c r="AC6" i="37" s="1"/>
  <c r="AI6" i="37" s="1"/>
  <c r="AH6" i="37" s="1"/>
  <c r="Z6" i="37"/>
  <c r="Y6" i="37"/>
  <c r="T6" i="37"/>
  <c r="Q6" i="37"/>
  <c r="AK6" i="37" s="1"/>
  <c r="E6" i="37"/>
  <c r="AG5" i="37"/>
  <c r="P5" i="37" s="1"/>
  <c r="AF5" i="37"/>
  <c r="AE5" i="37"/>
  <c r="AD5" i="37"/>
  <c r="AC5" i="37"/>
  <c r="AI5" i="37" s="1"/>
  <c r="AH5" i="37" s="1"/>
  <c r="AB5" i="37"/>
  <c r="AA5" i="37"/>
  <c r="Z5" i="37"/>
  <c r="Y5" i="37"/>
  <c r="Q5" i="37"/>
  <c r="S5" i="37" s="1"/>
  <c r="E5" i="37"/>
  <c r="AG24" i="36"/>
  <c r="P24" i="36" s="1"/>
  <c r="AF24" i="36"/>
  <c r="AE24" i="36"/>
  <c r="AD24" i="36"/>
  <c r="AC24" i="36"/>
  <c r="AI24" i="36" s="1"/>
  <c r="AH24" i="36" s="1"/>
  <c r="AB24" i="36"/>
  <c r="AA24" i="36"/>
  <c r="Z24" i="36"/>
  <c r="Y24" i="36"/>
  <c r="Q24" i="36"/>
  <c r="AK24" i="36" s="1"/>
  <c r="E24" i="36"/>
  <c r="AK23" i="36"/>
  <c r="AF23" i="36"/>
  <c r="AE23" i="36"/>
  <c r="AG23" i="36" s="1"/>
  <c r="P23" i="36" s="1"/>
  <c r="AD23" i="36"/>
  <c r="AB23" i="36"/>
  <c r="AA23" i="36"/>
  <c r="AC23" i="36" s="1"/>
  <c r="Z23" i="36"/>
  <c r="Y23" i="36"/>
  <c r="U23" i="36"/>
  <c r="T23" i="36"/>
  <c r="Q23" i="36"/>
  <c r="S23" i="36" s="1"/>
  <c r="E23" i="36"/>
  <c r="AG22" i="36"/>
  <c r="P22" i="36" s="1"/>
  <c r="AF22" i="36"/>
  <c r="AE22" i="36"/>
  <c r="AD22" i="36"/>
  <c r="AC22" i="36"/>
  <c r="AI22" i="36" s="1"/>
  <c r="AH22" i="36" s="1"/>
  <c r="AB22" i="36"/>
  <c r="AA22" i="36"/>
  <c r="Z22" i="36"/>
  <c r="Y22" i="36"/>
  <c r="Q22" i="36"/>
  <c r="AK22" i="36" s="1"/>
  <c r="E22" i="36"/>
  <c r="AK21" i="36"/>
  <c r="AF21" i="36"/>
  <c r="AE21" i="36"/>
  <c r="AG21" i="36" s="1"/>
  <c r="P21" i="36" s="1"/>
  <c r="AD21" i="36"/>
  <c r="AB21" i="36"/>
  <c r="AA21" i="36"/>
  <c r="AC21" i="36" s="1"/>
  <c r="AI21" i="36" s="1"/>
  <c r="AH21" i="36" s="1"/>
  <c r="Z21" i="36"/>
  <c r="Y21" i="36"/>
  <c r="U21" i="36"/>
  <c r="T21" i="36"/>
  <c r="Q21" i="36"/>
  <c r="S21" i="36" s="1"/>
  <c r="E21" i="36"/>
  <c r="AG20" i="36"/>
  <c r="P20" i="36" s="1"/>
  <c r="AF20" i="36"/>
  <c r="AE20" i="36"/>
  <c r="AD20" i="36"/>
  <c r="AC20" i="36"/>
  <c r="AI20" i="36" s="1"/>
  <c r="AH20" i="36" s="1"/>
  <c r="AB20" i="36"/>
  <c r="AA20" i="36"/>
  <c r="Z20" i="36"/>
  <c r="Y20" i="36"/>
  <c r="Q20" i="36"/>
  <c r="AK20" i="36" s="1"/>
  <c r="E20" i="36"/>
  <c r="AK19" i="36"/>
  <c r="AF19" i="36"/>
  <c r="AE19" i="36"/>
  <c r="AG19" i="36" s="1"/>
  <c r="P19" i="36" s="1"/>
  <c r="AD19" i="36"/>
  <c r="AB19" i="36"/>
  <c r="AA19" i="36"/>
  <c r="AC19" i="36" s="1"/>
  <c r="Z19" i="36"/>
  <c r="Y19" i="36"/>
  <c r="U19" i="36"/>
  <c r="T19" i="36"/>
  <c r="Q19" i="36"/>
  <c r="S19" i="36" s="1"/>
  <c r="E19" i="36"/>
  <c r="AG18" i="36"/>
  <c r="P18" i="36" s="1"/>
  <c r="AF18" i="36"/>
  <c r="AE18" i="36"/>
  <c r="AD18" i="36"/>
  <c r="AC18" i="36"/>
  <c r="AI18" i="36" s="1"/>
  <c r="AH18" i="36" s="1"/>
  <c r="AB18" i="36"/>
  <c r="AA18" i="36"/>
  <c r="Z18" i="36"/>
  <c r="Y18" i="36"/>
  <c r="Q18" i="36"/>
  <c r="AK18" i="36" s="1"/>
  <c r="E18" i="36"/>
  <c r="AK17" i="36"/>
  <c r="AF17" i="36"/>
  <c r="AE17" i="36"/>
  <c r="AG17" i="36" s="1"/>
  <c r="P17" i="36" s="1"/>
  <c r="AD17" i="36"/>
  <c r="AB17" i="36"/>
  <c r="AA17" i="36"/>
  <c r="AC17" i="36" s="1"/>
  <c r="Z17" i="36"/>
  <c r="Y17" i="36"/>
  <c r="U17" i="36"/>
  <c r="T17" i="36"/>
  <c r="Q17" i="36"/>
  <c r="S17" i="36" s="1"/>
  <c r="E17" i="36"/>
  <c r="AG16" i="36"/>
  <c r="P16" i="36" s="1"/>
  <c r="AF16" i="36"/>
  <c r="AE16" i="36"/>
  <c r="AD16" i="36"/>
  <c r="AC16" i="36"/>
  <c r="AI16" i="36" s="1"/>
  <c r="AH16" i="36" s="1"/>
  <c r="AB16" i="36"/>
  <c r="AA16" i="36"/>
  <c r="Z16" i="36"/>
  <c r="Y16" i="36"/>
  <c r="Q16" i="36"/>
  <c r="AK16" i="36" s="1"/>
  <c r="E16" i="36"/>
  <c r="AK15" i="36"/>
  <c r="AF15" i="36"/>
  <c r="AE15" i="36"/>
  <c r="AG15" i="36" s="1"/>
  <c r="P15" i="36" s="1"/>
  <c r="AD15" i="36"/>
  <c r="AB15" i="36"/>
  <c r="AA15" i="36"/>
  <c r="AC15" i="36" s="1"/>
  <c r="Z15" i="36"/>
  <c r="Y15" i="36"/>
  <c r="U15" i="36"/>
  <c r="T15" i="36"/>
  <c r="Q15" i="36"/>
  <c r="S15" i="36" s="1"/>
  <c r="E15" i="36"/>
  <c r="AG14" i="36"/>
  <c r="P14" i="36" s="1"/>
  <c r="AF14" i="36"/>
  <c r="AE14" i="36"/>
  <c r="AD14" i="36"/>
  <c r="AC14" i="36"/>
  <c r="AI14" i="36" s="1"/>
  <c r="AH14" i="36" s="1"/>
  <c r="AB14" i="36"/>
  <c r="AA14" i="36"/>
  <c r="Z14" i="36"/>
  <c r="Y14" i="36"/>
  <c r="Q14" i="36"/>
  <c r="AK14" i="36" s="1"/>
  <c r="E14" i="36"/>
  <c r="AK13" i="36"/>
  <c r="AF13" i="36"/>
  <c r="AE13" i="36"/>
  <c r="AG13" i="36" s="1"/>
  <c r="P13" i="36" s="1"/>
  <c r="AD13" i="36"/>
  <c r="AB13" i="36"/>
  <c r="AA13" i="36"/>
  <c r="AC13" i="36" s="1"/>
  <c r="AI13" i="36" s="1"/>
  <c r="AH13" i="36" s="1"/>
  <c r="Z13" i="36"/>
  <c r="Y13" i="36"/>
  <c r="U13" i="36"/>
  <c r="T13" i="36"/>
  <c r="Q13" i="36"/>
  <c r="S13" i="36" s="1"/>
  <c r="E13" i="36"/>
  <c r="AG12" i="36"/>
  <c r="P12" i="36" s="1"/>
  <c r="AF12" i="36"/>
  <c r="AE12" i="36"/>
  <c r="AD12" i="36"/>
  <c r="AC12" i="36"/>
  <c r="AI12" i="36" s="1"/>
  <c r="AH12" i="36" s="1"/>
  <c r="AB12" i="36"/>
  <c r="AA12" i="36"/>
  <c r="Z12" i="36"/>
  <c r="Y12" i="36"/>
  <c r="Q12" i="36"/>
  <c r="AK12" i="36" s="1"/>
  <c r="E12" i="36"/>
  <c r="AK11" i="36"/>
  <c r="AF11" i="36"/>
  <c r="AE11" i="36"/>
  <c r="AG11" i="36" s="1"/>
  <c r="P11" i="36" s="1"/>
  <c r="AD11" i="36"/>
  <c r="AB11" i="36"/>
  <c r="AA11" i="36"/>
  <c r="AC11" i="36" s="1"/>
  <c r="Z11" i="36"/>
  <c r="Y11" i="36"/>
  <c r="U11" i="36"/>
  <c r="T11" i="36"/>
  <c r="Q11" i="36"/>
  <c r="S11" i="36" s="1"/>
  <c r="E11" i="36"/>
  <c r="AG10" i="36"/>
  <c r="P10" i="36" s="1"/>
  <c r="AF10" i="36"/>
  <c r="AE10" i="36"/>
  <c r="AD10" i="36"/>
  <c r="AC10" i="36"/>
  <c r="AI10" i="36" s="1"/>
  <c r="AH10" i="36" s="1"/>
  <c r="AB10" i="36"/>
  <c r="AA10" i="36"/>
  <c r="Z10" i="36"/>
  <c r="Y10" i="36"/>
  <c r="Q10" i="36"/>
  <c r="AK10" i="36" s="1"/>
  <c r="E10" i="36"/>
  <c r="AK9" i="36"/>
  <c r="AF9" i="36"/>
  <c r="AE9" i="36"/>
  <c r="AG9" i="36" s="1"/>
  <c r="P9" i="36" s="1"/>
  <c r="AD9" i="36"/>
  <c r="AB9" i="36"/>
  <c r="AA9" i="36"/>
  <c r="AC9" i="36" s="1"/>
  <c r="Z9" i="36"/>
  <c r="Y9" i="36"/>
  <c r="U9" i="36"/>
  <c r="T9" i="36"/>
  <c r="Q9" i="36"/>
  <c r="S9" i="36" s="1"/>
  <c r="E9" i="36"/>
  <c r="AG8" i="36"/>
  <c r="P8" i="36" s="1"/>
  <c r="AF8" i="36"/>
  <c r="AE8" i="36"/>
  <c r="AD8" i="36"/>
  <c r="AC8" i="36"/>
  <c r="AI8" i="36" s="1"/>
  <c r="AH8" i="36" s="1"/>
  <c r="AB8" i="36"/>
  <c r="AA8" i="36"/>
  <c r="Z8" i="36"/>
  <c r="Y8" i="36"/>
  <c r="Q8" i="36"/>
  <c r="AK8" i="36" s="1"/>
  <c r="E8" i="36"/>
  <c r="AK7" i="36"/>
  <c r="AF7" i="36"/>
  <c r="AE7" i="36"/>
  <c r="AG7" i="36" s="1"/>
  <c r="P7" i="36" s="1"/>
  <c r="AD7" i="36"/>
  <c r="AB7" i="36"/>
  <c r="AA7" i="36"/>
  <c r="AC7" i="36" s="1"/>
  <c r="Z7" i="36"/>
  <c r="Y7" i="36"/>
  <c r="U7" i="36"/>
  <c r="T7" i="36"/>
  <c r="Q7" i="36"/>
  <c r="S7" i="36" s="1"/>
  <c r="E7" i="36"/>
  <c r="AG6" i="36"/>
  <c r="P6" i="36" s="1"/>
  <c r="AF6" i="36"/>
  <c r="AE6" i="36"/>
  <c r="AD6" i="36"/>
  <c r="AC6" i="36"/>
  <c r="AI6" i="36" s="1"/>
  <c r="AH6" i="36" s="1"/>
  <c r="AB6" i="36"/>
  <c r="AA6" i="36"/>
  <c r="Z6" i="36"/>
  <c r="Y6" i="36"/>
  <c r="Q6" i="36"/>
  <c r="AK6" i="36" s="1"/>
  <c r="E6" i="36"/>
  <c r="AK5" i="36"/>
  <c r="AF5" i="36"/>
  <c r="AE5" i="36"/>
  <c r="AG5" i="36" s="1"/>
  <c r="P5" i="36" s="1"/>
  <c r="AD5" i="36"/>
  <c r="AB5" i="36"/>
  <c r="AA5" i="36"/>
  <c r="AC5" i="36" s="1"/>
  <c r="AI5" i="36" s="1"/>
  <c r="AH5" i="36" s="1"/>
  <c r="Z5" i="36"/>
  <c r="Y5" i="36"/>
  <c r="U5" i="36"/>
  <c r="T5" i="36"/>
  <c r="Q5" i="36"/>
  <c r="S5" i="36" s="1"/>
  <c r="E5" i="36"/>
  <c r="AF55" i="16"/>
  <c r="AE55" i="16"/>
  <c r="AG55" i="16" s="1"/>
  <c r="AD55" i="16"/>
  <c r="AB55" i="16"/>
  <c r="AA55" i="16"/>
  <c r="AC55" i="16" s="1"/>
  <c r="Z55" i="16"/>
  <c r="AF54" i="16"/>
  <c r="AE54" i="16"/>
  <c r="AD54" i="16"/>
  <c r="AG54" i="16" s="1"/>
  <c r="AB54" i="16"/>
  <c r="AA54" i="16"/>
  <c r="Z54" i="16"/>
  <c r="AC54" i="16" s="1"/>
  <c r="AH54" i="16" s="1"/>
  <c r="AG53" i="16"/>
  <c r="AF53" i="16"/>
  <c r="AE53" i="16"/>
  <c r="AD53" i="16"/>
  <c r="AC53" i="16"/>
  <c r="AH53" i="16" s="1"/>
  <c r="AB53" i="16"/>
  <c r="AA53" i="16"/>
  <c r="Z53" i="16"/>
  <c r="AF52" i="16"/>
  <c r="AE52" i="16"/>
  <c r="AD52" i="16"/>
  <c r="AG52" i="16" s="1"/>
  <c r="AB52" i="16"/>
  <c r="AA52" i="16"/>
  <c r="Z52" i="16"/>
  <c r="AC52" i="16" s="1"/>
  <c r="AF51" i="16"/>
  <c r="AE51" i="16"/>
  <c r="AG51" i="16" s="1"/>
  <c r="AD51" i="16"/>
  <c r="AB51" i="16"/>
  <c r="AA51" i="16"/>
  <c r="AC51" i="16" s="1"/>
  <c r="Z51" i="16"/>
  <c r="AF50" i="16"/>
  <c r="AE50" i="16"/>
  <c r="AD50" i="16"/>
  <c r="AG50" i="16" s="1"/>
  <c r="AB50" i="16"/>
  <c r="AA50" i="16"/>
  <c r="Z50" i="16"/>
  <c r="AC50" i="16" s="1"/>
  <c r="AG49" i="16"/>
  <c r="AF49" i="16"/>
  <c r="AE49" i="16"/>
  <c r="AD49" i="16"/>
  <c r="AC49" i="16"/>
  <c r="AH49" i="16" s="1"/>
  <c r="AB49" i="16"/>
  <c r="AA49" i="16"/>
  <c r="Z49" i="16"/>
  <c r="AF48" i="16"/>
  <c r="AE48" i="16"/>
  <c r="AD48" i="16"/>
  <c r="AG48" i="16" s="1"/>
  <c r="AB48" i="16"/>
  <c r="AA48" i="16"/>
  <c r="Z48" i="16"/>
  <c r="AC48" i="16" s="1"/>
  <c r="AH48" i="16" s="1"/>
  <c r="AF47" i="16"/>
  <c r="AE47" i="16"/>
  <c r="AG47" i="16" s="1"/>
  <c r="AD47" i="16"/>
  <c r="AB47" i="16"/>
  <c r="AA47" i="16"/>
  <c r="AC47" i="16" s="1"/>
  <c r="Z47" i="16"/>
  <c r="AF46" i="16"/>
  <c r="AE46" i="16"/>
  <c r="AD46" i="16"/>
  <c r="AG46" i="16" s="1"/>
  <c r="AB46" i="16"/>
  <c r="AA46" i="16"/>
  <c r="Z46" i="16"/>
  <c r="AC46" i="16" s="1"/>
  <c r="AH46" i="16" s="1"/>
  <c r="AG45" i="16"/>
  <c r="AF45" i="16"/>
  <c r="AE45" i="16"/>
  <c r="AD45" i="16"/>
  <c r="AC45" i="16"/>
  <c r="AH45" i="16" s="1"/>
  <c r="AB45" i="16"/>
  <c r="AA45" i="16"/>
  <c r="Z45" i="16"/>
  <c r="AF44" i="16"/>
  <c r="AE44" i="16"/>
  <c r="AD44" i="16"/>
  <c r="AG44" i="16" s="1"/>
  <c r="AB44" i="16"/>
  <c r="AA44" i="16"/>
  <c r="Z44" i="16"/>
  <c r="AC44" i="16" s="1"/>
  <c r="AF43" i="16"/>
  <c r="AG43" i="16" s="1"/>
  <c r="AE43" i="16"/>
  <c r="AD43" i="16"/>
  <c r="AB43" i="16"/>
  <c r="AC43" i="16" s="1"/>
  <c r="AA43" i="16"/>
  <c r="Z43" i="16"/>
  <c r="AG42" i="16"/>
  <c r="AF42" i="16"/>
  <c r="AE42" i="16"/>
  <c r="AD42" i="16"/>
  <c r="AC42" i="16"/>
  <c r="AH42" i="16" s="1"/>
  <c r="AB42" i="16"/>
  <c r="AA42" i="16"/>
  <c r="Z42" i="16"/>
  <c r="AF41" i="16"/>
  <c r="AE41" i="16"/>
  <c r="AD41" i="16"/>
  <c r="AG41" i="16" s="1"/>
  <c r="AB41" i="16"/>
  <c r="AA41" i="16"/>
  <c r="Z41" i="16"/>
  <c r="AC41" i="16" s="1"/>
  <c r="AF40" i="16"/>
  <c r="AE40" i="16"/>
  <c r="AG40" i="16" s="1"/>
  <c r="AD40" i="16"/>
  <c r="AB40" i="16"/>
  <c r="AA40" i="16"/>
  <c r="AC40" i="16" s="1"/>
  <c r="Z40" i="16"/>
  <c r="AF39" i="16"/>
  <c r="AG39" i="16" s="1"/>
  <c r="AE39" i="16"/>
  <c r="AD39" i="16"/>
  <c r="AB39" i="16"/>
  <c r="AC39" i="16" s="1"/>
  <c r="AH39" i="16" s="1"/>
  <c r="AA39" i="16"/>
  <c r="Z39" i="16"/>
  <c r="AG38" i="16"/>
  <c r="AF38" i="16"/>
  <c r="AE38" i="16"/>
  <c r="AD38" i="16"/>
  <c r="AC38" i="16"/>
  <c r="AH38" i="16" s="1"/>
  <c r="AB38" i="16"/>
  <c r="AA38" i="16"/>
  <c r="Z38" i="16"/>
  <c r="AF37" i="16"/>
  <c r="AE37" i="16"/>
  <c r="AD37" i="16"/>
  <c r="AG37" i="16" s="1"/>
  <c r="AB37" i="16"/>
  <c r="AA37" i="16"/>
  <c r="Z37" i="16"/>
  <c r="AC37" i="16" s="1"/>
  <c r="AH37" i="16" s="1"/>
  <c r="AF36" i="16"/>
  <c r="AE36" i="16"/>
  <c r="AG36" i="16" s="1"/>
  <c r="AD36" i="16"/>
  <c r="AB36" i="16"/>
  <c r="AA36" i="16"/>
  <c r="AC36" i="16" s="1"/>
  <c r="Z36" i="16"/>
  <c r="AF35" i="16"/>
  <c r="AG35" i="16" s="1"/>
  <c r="AE35" i="16"/>
  <c r="AD35" i="16"/>
  <c r="AB35" i="16"/>
  <c r="AC35" i="16" s="1"/>
  <c r="AA35" i="16"/>
  <c r="Z35" i="16"/>
  <c r="AG34" i="16"/>
  <c r="AF34" i="16"/>
  <c r="AE34" i="16"/>
  <c r="AD34" i="16"/>
  <c r="AC34" i="16"/>
  <c r="AH34" i="16" s="1"/>
  <c r="AB34" i="16"/>
  <c r="AA34" i="16"/>
  <c r="Z34" i="16"/>
  <c r="AF33" i="16"/>
  <c r="AE33" i="16"/>
  <c r="AD33" i="16"/>
  <c r="AG33" i="16" s="1"/>
  <c r="AB33" i="16"/>
  <c r="AA33" i="16"/>
  <c r="Z33" i="16"/>
  <c r="AC33" i="16" s="1"/>
  <c r="AF32" i="16"/>
  <c r="AE32" i="16"/>
  <c r="AG32" i="16" s="1"/>
  <c r="AD32" i="16"/>
  <c r="AB32" i="16"/>
  <c r="AA32" i="16"/>
  <c r="AC32" i="16" s="1"/>
  <c r="Z32" i="16"/>
  <c r="AF31" i="16"/>
  <c r="AG31" i="16" s="1"/>
  <c r="AE31" i="16"/>
  <c r="AD31" i="16"/>
  <c r="AB31" i="16"/>
  <c r="AC31" i="16" s="1"/>
  <c r="AH31" i="16" s="1"/>
  <c r="AA31" i="16"/>
  <c r="Z31" i="16"/>
  <c r="AG30" i="16"/>
  <c r="AF30" i="16"/>
  <c r="AE30" i="16"/>
  <c r="AD30" i="16"/>
  <c r="AC30" i="16"/>
  <c r="AH30" i="16" s="1"/>
  <c r="AB30" i="16"/>
  <c r="AA30" i="16"/>
  <c r="Z30" i="16"/>
  <c r="AF29" i="16"/>
  <c r="AE29" i="16"/>
  <c r="AD29" i="16"/>
  <c r="AG29" i="16" s="1"/>
  <c r="AB29" i="16"/>
  <c r="AA29" i="16"/>
  <c r="Z29" i="16"/>
  <c r="AC29" i="16" s="1"/>
  <c r="AH29" i="16" s="1"/>
  <c r="AF28" i="16"/>
  <c r="AE28" i="16"/>
  <c r="AG28" i="16" s="1"/>
  <c r="AD28" i="16"/>
  <c r="AB28" i="16"/>
  <c r="AA28" i="16"/>
  <c r="AC28" i="16" s="1"/>
  <c r="Z28" i="16"/>
  <c r="AF27" i="16"/>
  <c r="AG27" i="16" s="1"/>
  <c r="AE27" i="16"/>
  <c r="AD27" i="16"/>
  <c r="AB27" i="16"/>
  <c r="AC27" i="16" s="1"/>
  <c r="AA27" i="16"/>
  <c r="Z27" i="16"/>
  <c r="AG26" i="16"/>
  <c r="AF26" i="16"/>
  <c r="AE26" i="16"/>
  <c r="AD26" i="16"/>
  <c r="AC26" i="16"/>
  <c r="AH26" i="16" s="1"/>
  <c r="AB26" i="16"/>
  <c r="AA26" i="16"/>
  <c r="Z26" i="16"/>
  <c r="AF25" i="16"/>
  <c r="AE25" i="16"/>
  <c r="AD25" i="16"/>
  <c r="AG25" i="16" s="1"/>
  <c r="AB25" i="16"/>
  <c r="AA25" i="16"/>
  <c r="Z25" i="16"/>
  <c r="AC25" i="16" s="1"/>
  <c r="E5" i="9"/>
  <c r="E6" i="9"/>
  <c r="E15" i="9"/>
  <c r="E11" i="9"/>
  <c r="F6" i="13"/>
  <c r="R6" i="13"/>
  <c r="V6" i="13" s="1"/>
  <c r="Z6" i="13"/>
  <c r="AA6" i="13"/>
  <c r="AD6" i="13" s="1"/>
  <c r="AB6" i="13"/>
  <c r="AC6" i="13"/>
  <c r="AE6" i="13"/>
  <c r="AF6" i="13"/>
  <c r="AG6" i="13"/>
  <c r="AJ6" i="13"/>
  <c r="AK6" i="13"/>
  <c r="AL6" i="13"/>
  <c r="AO6" i="13"/>
  <c r="AP6" i="13"/>
  <c r="F7" i="13"/>
  <c r="R7" i="13"/>
  <c r="V7" i="13" s="1"/>
  <c r="Z7" i="13"/>
  <c r="AA7" i="13"/>
  <c r="AB7" i="13"/>
  <c r="AC7" i="13"/>
  <c r="AE7" i="13"/>
  <c r="AF7" i="13"/>
  <c r="AG7" i="13"/>
  <c r="AJ7" i="13"/>
  <c r="AK7" i="13"/>
  <c r="F8" i="13"/>
  <c r="R8" i="13"/>
  <c r="U8" i="13" s="1"/>
  <c r="Z8" i="13"/>
  <c r="AA8" i="13"/>
  <c r="AB8" i="13"/>
  <c r="AC8" i="13"/>
  <c r="AE8" i="13"/>
  <c r="AF8" i="13"/>
  <c r="AG8" i="13"/>
  <c r="AJ8" i="13"/>
  <c r="AK8" i="13"/>
  <c r="F9" i="13"/>
  <c r="R9" i="13"/>
  <c r="U9" i="13" s="1"/>
  <c r="T9" i="13"/>
  <c r="V9" i="13"/>
  <c r="Z9" i="13"/>
  <c r="AA9" i="13"/>
  <c r="AB9" i="13"/>
  <c r="AC9" i="13"/>
  <c r="AE9" i="13"/>
  <c r="AF9" i="13"/>
  <c r="AG9" i="13"/>
  <c r="AJ9" i="13"/>
  <c r="AK9" i="13"/>
  <c r="AL9" i="13"/>
  <c r="AO9" i="13"/>
  <c r="AP9" i="13"/>
  <c r="F10" i="13"/>
  <c r="R10" i="13"/>
  <c r="U10" i="13" s="1"/>
  <c r="T10" i="13"/>
  <c r="Z10" i="13"/>
  <c r="AA10" i="13"/>
  <c r="AB10" i="13"/>
  <c r="AC10" i="13"/>
  <c r="AE10" i="13"/>
  <c r="AF10" i="13"/>
  <c r="AG10" i="13"/>
  <c r="AJ10" i="13"/>
  <c r="AK10" i="13"/>
  <c r="AL10" i="13"/>
  <c r="AM10" i="13"/>
  <c r="F11" i="13"/>
  <c r="R11" i="13"/>
  <c r="T11" i="13" s="1"/>
  <c r="Z11" i="13"/>
  <c r="AA11" i="13"/>
  <c r="AB11" i="13"/>
  <c r="AC11" i="13"/>
  <c r="AE11" i="13"/>
  <c r="AF11" i="13"/>
  <c r="AG11" i="13"/>
  <c r="AJ11" i="13"/>
  <c r="AK11" i="13"/>
  <c r="R12" i="13"/>
  <c r="U12" i="13" s="1"/>
  <c r="Z12" i="13"/>
  <c r="AA12" i="13"/>
  <c r="AB12" i="13"/>
  <c r="AC12" i="13"/>
  <c r="AE12" i="13"/>
  <c r="AF12" i="13"/>
  <c r="AG12" i="13"/>
  <c r="AJ12" i="13"/>
  <c r="AK12" i="13"/>
  <c r="F12" i="13" s="1"/>
  <c r="AP12" i="13"/>
  <c r="F13" i="13"/>
  <c r="R13" i="13"/>
  <c r="U13" i="13" s="1"/>
  <c r="Z13" i="13"/>
  <c r="AA13" i="13"/>
  <c r="AD13" i="13" s="1"/>
  <c r="AB13" i="13"/>
  <c r="AC13" i="13"/>
  <c r="AE13" i="13"/>
  <c r="AF13" i="13"/>
  <c r="AG13" i="13"/>
  <c r="AJ13" i="13"/>
  <c r="AK13" i="13"/>
  <c r="AL13" i="13"/>
  <c r="AP13" i="13"/>
  <c r="F14" i="13"/>
  <c r="R14" i="13"/>
  <c r="U14" i="13" s="1"/>
  <c r="Z14" i="13"/>
  <c r="AA14" i="13"/>
  <c r="AB14" i="13"/>
  <c r="AC14" i="13"/>
  <c r="AE14" i="13"/>
  <c r="AF14" i="13"/>
  <c r="AG14" i="13"/>
  <c r="AJ14" i="13"/>
  <c r="AK14" i="13"/>
  <c r="AO14" i="13"/>
  <c r="F15" i="13"/>
  <c r="R15" i="13"/>
  <c r="T15" i="13"/>
  <c r="U15" i="13"/>
  <c r="V15" i="13"/>
  <c r="Z15" i="13"/>
  <c r="AA15" i="13"/>
  <c r="AB15" i="13"/>
  <c r="AC15" i="13"/>
  <c r="AE15" i="13"/>
  <c r="AF15" i="13"/>
  <c r="AG15" i="13"/>
  <c r="AJ15" i="13"/>
  <c r="AK15" i="13"/>
  <c r="AL15" i="13"/>
  <c r="AM15" i="13"/>
  <c r="AO15" i="13"/>
  <c r="AP15" i="13"/>
  <c r="F16" i="13"/>
  <c r="R16" i="13"/>
  <c r="U16" i="13" s="1"/>
  <c r="Z16" i="13"/>
  <c r="AA16" i="13"/>
  <c r="AB16" i="13"/>
  <c r="AC16" i="13"/>
  <c r="AE16" i="13"/>
  <c r="AF16" i="13"/>
  <c r="AG16" i="13"/>
  <c r="AJ16" i="13"/>
  <c r="AK16" i="13"/>
  <c r="F17" i="13"/>
  <c r="R17" i="13"/>
  <c r="T17" i="13" s="1"/>
  <c r="Z17" i="13"/>
  <c r="AA17" i="13"/>
  <c r="AB17" i="13"/>
  <c r="AC17" i="13"/>
  <c r="AE17" i="13"/>
  <c r="AF17" i="13"/>
  <c r="AG17" i="13"/>
  <c r="AJ17" i="13"/>
  <c r="AK17" i="13"/>
  <c r="AO17" i="13"/>
  <c r="F18" i="13"/>
  <c r="R18" i="13"/>
  <c r="U18" i="13" s="1"/>
  <c r="Z18" i="13"/>
  <c r="AA18" i="13"/>
  <c r="AB18" i="13"/>
  <c r="AC18" i="13"/>
  <c r="AE18" i="13"/>
  <c r="AF18" i="13"/>
  <c r="AG18" i="13"/>
  <c r="AJ18" i="13"/>
  <c r="AK18" i="13"/>
  <c r="AL18" i="13"/>
  <c r="AM18" i="13"/>
  <c r="F19" i="13"/>
  <c r="R19" i="13"/>
  <c r="T19" i="13" s="1"/>
  <c r="Z19" i="13"/>
  <c r="AA19" i="13"/>
  <c r="AB19" i="13"/>
  <c r="AC19" i="13"/>
  <c r="AE19" i="13"/>
  <c r="AH19" i="13" s="1"/>
  <c r="AF19" i="13"/>
  <c r="AG19" i="13"/>
  <c r="AJ19" i="13"/>
  <c r="AK19" i="13"/>
  <c r="F20" i="13"/>
  <c r="R20" i="13"/>
  <c r="U20" i="13" s="1"/>
  <c r="Z20" i="13"/>
  <c r="AA20" i="13"/>
  <c r="AB20" i="13"/>
  <c r="AC20" i="13"/>
  <c r="AE20" i="13"/>
  <c r="AF20" i="13"/>
  <c r="AG20" i="13"/>
  <c r="AJ20" i="13"/>
  <c r="AK20" i="13"/>
  <c r="AL20" i="13"/>
  <c r="F21" i="13"/>
  <c r="R21" i="13"/>
  <c r="U21" i="13" s="1"/>
  <c r="Z21" i="13"/>
  <c r="AA21" i="13"/>
  <c r="AB21" i="13"/>
  <c r="AC21" i="13"/>
  <c r="AE21" i="13"/>
  <c r="AF21" i="13"/>
  <c r="AG21" i="13"/>
  <c r="AJ21" i="13"/>
  <c r="AK21" i="13"/>
  <c r="R22" i="13"/>
  <c r="U22" i="13" s="1"/>
  <c r="Z22" i="13"/>
  <c r="AA22" i="13"/>
  <c r="AB22" i="13"/>
  <c r="AC22" i="13"/>
  <c r="AE22" i="13"/>
  <c r="AF22" i="13"/>
  <c r="AG22" i="13"/>
  <c r="AJ22" i="13"/>
  <c r="AK22" i="13"/>
  <c r="F22" i="13" s="1"/>
  <c r="F23" i="13"/>
  <c r="R23" i="13"/>
  <c r="U23" i="13" s="1"/>
  <c r="T23" i="13"/>
  <c r="Z23" i="13"/>
  <c r="AA23" i="13"/>
  <c r="AB23" i="13"/>
  <c r="AC23" i="13"/>
  <c r="AE23" i="13"/>
  <c r="AF23" i="13"/>
  <c r="AG23" i="13"/>
  <c r="AJ23" i="13"/>
  <c r="AK23" i="13"/>
  <c r="AL23" i="13"/>
  <c r="AO23" i="13"/>
  <c r="F24" i="13"/>
  <c r="R24" i="13"/>
  <c r="U24" i="13" s="1"/>
  <c r="Z24" i="13"/>
  <c r="AA24" i="13"/>
  <c r="AB24" i="13"/>
  <c r="AC24" i="13"/>
  <c r="AE24" i="13"/>
  <c r="AF24" i="13"/>
  <c r="AG24" i="13"/>
  <c r="AJ24" i="13"/>
  <c r="AK24" i="13"/>
  <c r="Z5" i="13"/>
  <c r="AK5" i="13"/>
  <c r="AJ5" i="13"/>
  <c r="F5" i="13" s="1"/>
  <c r="E7" i="9"/>
  <c r="E8" i="9"/>
  <c r="E9" i="9"/>
  <c r="E10" i="9"/>
  <c r="E12" i="9"/>
  <c r="E13" i="9"/>
  <c r="E14" i="9"/>
  <c r="E16" i="9"/>
  <c r="E17" i="9"/>
  <c r="E18" i="9"/>
  <c r="E19" i="9"/>
  <c r="E20" i="9"/>
  <c r="E21" i="9"/>
  <c r="E22" i="9"/>
  <c r="E23" i="9"/>
  <c r="E24" i="9"/>
  <c r="Q6" i="9"/>
  <c r="T6" i="9" s="1"/>
  <c r="Q7" i="9"/>
  <c r="S7" i="9" s="1"/>
  <c r="Q9" i="9"/>
  <c r="S9" i="9" s="1"/>
  <c r="T9" i="9"/>
  <c r="U9" i="9"/>
  <c r="Q10" i="9"/>
  <c r="T10" i="9" s="1"/>
  <c r="Q11" i="9"/>
  <c r="S11" i="9" s="1"/>
  <c r="U11" i="9"/>
  <c r="Q12" i="9"/>
  <c r="T12" i="9" s="1"/>
  <c r="S12" i="9"/>
  <c r="Q13" i="9"/>
  <c r="S13" i="9" s="1"/>
  <c r="T13" i="9"/>
  <c r="Q14" i="9"/>
  <c r="T14" i="9" s="1"/>
  <c r="Q15" i="9"/>
  <c r="S15" i="9" s="1"/>
  <c r="Q16" i="9"/>
  <c r="T16" i="9" s="1"/>
  <c r="S16" i="9"/>
  <c r="Q17" i="9"/>
  <c r="S17" i="9" s="1"/>
  <c r="T17" i="9"/>
  <c r="U17" i="9"/>
  <c r="Q18" i="9"/>
  <c r="T18" i="9" s="1"/>
  <c r="Q19" i="9"/>
  <c r="S19" i="9" s="1"/>
  <c r="U19" i="9"/>
  <c r="Q20" i="9"/>
  <c r="T20" i="9" s="1"/>
  <c r="S20" i="9"/>
  <c r="Q21" i="9"/>
  <c r="S21" i="9" s="1"/>
  <c r="T21" i="9"/>
  <c r="Q22" i="9"/>
  <c r="T22" i="9" s="1"/>
  <c r="AK6" i="9"/>
  <c r="AK9" i="9"/>
  <c r="AK11" i="9"/>
  <c r="AK12" i="9"/>
  <c r="AK13" i="9"/>
  <c r="AK14" i="9"/>
  <c r="AK16" i="9"/>
  <c r="AK17" i="9"/>
  <c r="AK18" i="9"/>
  <c r="AK19" i="9"/>
  <c r="AK20" i="9"/>
  <c r="AK21" i="9"/>
  <c r="AK22" i="9"/>
  <c r="AK7" i="28"/>
  <c r="AK11" i="28"/>
  <c r="AK12" i="28"/>
  <c r="AK16" i="28"/>
  <c r="AK19" i="28"/>
  <c r="AK20" i="28"/>
  <c r="AK24" i="28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E6" i="28"/>
  <c r="Q6" i="28"/>
  <c r="U6" i="28" s="1"/>
  <c r="T6" i="28"/>
  <c r="E7" i="28"/>
  <c r="Q7" i="28"/>
  <c r="S7" i="28" s="1"/>
  <c r="E8" i="28"/>
  <c r="E9" i="28"/>
  <c r="Q9" i="28"/>
  <c r="T9" i="28" s="1"/>
  <c r="S9" i="28"/>
  <c r="E10" i="28"/>
  <c r="Q10" i="28"/>
  <c r="S10" i="28" s="1"/>
  <c r="T10" i="28"/>
  <c r="U10" i="28"/>
  <c r="E11" i="28"/>
  <c r="Q11" i="28"/>
  <c r="T11" i="28" s="1"/>
  <c r="S11" i="28"/>
  <c r="E12" i="28"/>
  <c r="Q12" i="28"/>
  <c r="S12" i="28" s="1"/>
  <c r="T12" i="28"/>
  <c r="U12" i="28"/>
  <c r="E13" i="28"/>
  <c r="Q13" i="28"/>
  <c r="T13" i="28" s="1"/>
  <c r="S13" i="28"/>
  <c r="E14" i="28"/>
  <c r="Q14" i="28"/>
  <c r="S14" i="28" s="1"/>
  <c r="E15" i="28"/>
  <c r="Q15" i="28"/>
  <c r="T15" i="28" s="1"/>
  <c r="E16" i="28"/>
  <c r="Q16" i="28"/>
  <c r="S16" i="28" s="1"/>
  <c r="T16" i="28"/>
  <c r="E17" i="28"/>
  <c r="Q17" i="28"/>
  <c r="T17" i="28" s="1"/>
  <c r="S17" i="28"/>
  <c r="E18" i="28"/>
  <c r="Q18" i="28"/>
  <c r="S18" i="28" s="1"/>
  <c r="T18" i="28"/>
  <c r="U18" i="28"/>
  <c r="E19" i="28"/>
  <c r="Q19" i="28"/>
  <c r="T19" i="28" s="1"/>
  <c r="S19" i="28"/>
  <c r="E20" i="28"/>
  <c r="Q20" i="28"/>
  <c r="S20" i="28" s="1"/>
  <c r="T20" i="28"/>
  <c r="U20" i="28"/>
  <c r="E21" i="28"/>
  <c r="Q21" i="28"/>
  <c r="T21" i="28" s="1"/>
  <c r="S21" i="28"/>
  <c r="E22" i="28"/>
  <c r="Q22" i="28"/>
  <c r="S22" i="28" s="1"/>
  <c r="E23" i="28"/>
  <c r="E24" i="28"/>
  <c r="Q24" i="28"/>
  <c r="S24" i="28" s="1"/>
  <c r="T24" i="28"/>
  <c r="U24" i="28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5" i="28"/>
  <c r="AI9" i="39" l="1"/>
  <c r="AH9" i="39" s="1"/>
  <c r="AI13" i="39"/>
  <c r="AH13" i="39" s="1"/>
  <c r="AI17" i="39"/>
  <c r="AH17" i="39" s="1"/>
  <c r="AI21" i="39"/>
  <c r="AH21" i="39" s="1"/>
  <c r="AI8" i="39"/>
  <c r="AH8" i="39" s="1"/>
  <c r="AI12" i="39"/>
  <c r="AH12" i="39" s="1"/>
  <c r="AI16" i="39"/>
  <c r="AH16" i="39" s="1"/>
  <c r="AI20" i="39"/>
  <c r="AH20" i="39" s="1"/>
  <c r="AI23" i="39"/>
  <c r="AH23" i="39" s="1"/>
  <c r="L23" i="39"/>
  <c r="T6" i="39"/>
  <c r="T8" i="39"/>
  <c r="T10" i="39"/>
  <c r="T12" i="39"/>
  <c r="T14" i="39"/>
  <c r="T16" i="39"/>
  <c r="T18" i="39"/>
  <c r="T20" i="39"/>
  <c r="T22" i="39"/>
  <c r="U23" i="39"/>
  <c r="S24" i="39"/>
  <c r="U6" i="39"/>
  <c r="U8" i="39"/>
  <c r="U10" i="39"/>
  <c r="U12" i="39"/>
  <c r="U14" i="39"/>
  <c r="U16" i="39"/>
  <c r="U18" i="39"/>
  <c r="U20" i="39"/>
  <c r="U22" i="39"/>
  <c r="T24" i="39"/>
  <c r="U24" i="39"/>
  <c r="AI5" i="38"/>
  <c r="AH5" i="38" s="1"/>
  <c r="AI8" i="38"/>
  <c r="AH8" i="38" s="1"/>
  <c r="AI9" i="38"/>
  <c r="AH9" i="38" s="1"/>
  <c r="AI12" i="38"/>
  <c r="AH12" i="38" s="1"/>
  <c r="AI13" i="38"/>
  <c r="AH13" i="38" s="1"/>
  <c r="AI16" i="38"/>
  <c r="AH16" i="38" s="1"/>
  <c r="AI17" i="38"/>
  <c r="AH17" i="38" s="1"/>
  <c r="AI20" i="38"/>
  <c r="AH20" i="38" s="1"/>
  <c r="AI21" i="38"/>
  <c r="AH21" i="38" s="1"/>
  <c r="AI22" i="38"/>
  <c r="AH22" i="38" s="1"/>
  <c r="L23" i="38"/>
  <c r="AI23" i="38"/>
  <c r="AH23" i="38" s="1"/>
  <c r="S5" i="38"/>
  <c r="U6" i="38"/>
  <c r="S7" i="38"/>
  <c r="U8" i="38"/>
  <c r="S9" i="38"/>
  <c r="U10" i="38"/>
  <c r="S11" i="38"/>
  <c r="U12" i="38"/>
  <c r="S13" i="38"/>
  <c r="U14" i="38"/>
  <c r="S15" i="38"/>
  <c r="U16" i="38"/>
  <c r="S17" i="38"/>
  <c r="U18" i="38"/>
  <c r="S19" i="38"/>
  <c r="U20" i="38"/>
  <c r="S21" i="38"/>
  <c r="U22" i="38"/>
  <c r="T24" i="38"/>
  <c r="S24" i="38"/>
  <c r="U24" i="38"/>
  <c r="AI12" i="37"/>
  <c r="AH12" i="37" s="1"/>
  <c r="AI20" i="37"/>
  <c r="AH20" i="37" s="1"/>
  <c r="AI8" i="37"/>
  <c r="AH8" i="37" s="1"/>
  <c r="AI16" i="37"/>
  <c r="AH16" i="37" s="1"/>
  <c r="T5" i="37"/>
  <c r="T7" i="37"/>
  <c r="T9" i="37"/>
  <c r="T11" i="37"/>
  <c r="T13" i="37"/>
  <c r="T15" i="37"/>
  <c r="T17" i="37"/>
  <c r="T19" i="37"/>
  <c r="T21" i="37"/>
  <c r="T23" i="37"/>
  <c r="U5" i="37"/>
  <c r="AK5" i="37"/>
  <c r="S6" i="37"/>
  <c r="U7" i="37"/>
  <c r="AK7" i="37"/>
  <c r="S8" i="37"/>
  <c r="U9" i="37"/>
  <c r="AK9" i="37"/>
  <c r="S10" i="37"/>
  <c r="U11" i="37"/>
  <c r="AK11" i="37"/>
  <c r="S12" i="37"/>
  <c r="U13" i="37"/>
  <c r="AK13" i="37"/>
  <c r="S14" i="37"/>
  <c r="U15" i="37"/>
  <c r="AK15" i="37"/>
  <c r="S16" i="37"/>
  <c r="U17" i="37"/>
  <c r="AK17" i="37"/>
  <c r="S18" i="37"/>
  <c r="U19" i="37"/>
  <c r="AK19" i="37"/>
  <c r="S20" i="37"/>
  <c r="U21" i="37"/>
  <c r="AK21" i="37"/>
  <c r="S22" i="37"/>
  <c r="U23" i="37"/>
  <c r="AK23" i="37"/>
  <c r="S24" i="37"/>
  <c r="U6" i="37"/>
  <c r="U8" i="37"/>
  <c r="U10" i="37"/>
  <c r="U12" i="37"/>
  <c r="U14" i="37"/>
  <c r="U16" i="37"/>
  <c r="U18" i="37"/>
  <c r="U20" i="37"/>
  <c r="U22" i="37"/>
  <c r="U24" i="37"/>
  <c r="AI11" i="36"/>
  <c r="AH11" i="36" s="1"/>
  <c r="AI19" i="36"/>
  <c r="AH19" i="36" s="1"/>
  <c r="AI9" i="36"/>
  <c r="AH9" i="36" s="1"/>
  <c r="AI17" i="36"/>
  <c r="AH17" i="36" s="1"/>
  <c r="AI7" i="36"/>
  <c r="AH7" i="36" s="1"/>
  <c r="AI15" i="36"/>
  <c r="AH15" i="36" s="1"/>
  <c r="AI23" i="36"/>
  <c r="AH23" i="36" s="1"/>
  <c r="S6" i="36"/>
  <c r="S8" i="36"/>
  <c r="S10" i="36"/>
  <c r="S12" i="36"/>
  <c r="S14" i="36"/>
  <c r="S16" i="36"/>
  <c r="S18" i="36"/>
  <c r="S20" i="36"/>
  <c r="S22" i="36"/>
  <c r="S24" i="36"/>
  <c r="T6" i="36"/>
  <c r="T8" i="36"/>
  <c r="T10" i="36"/>
  <c r="T12" i="36"/>
  <c r="T14" i="36"/>
  <c r="T16" i="36"/>
  <c r="T18" i="36"/>
  <c r="T20" i="36"/>
  <c r="T22" i="36"/>
  <c r="T24" i="36"/>
  <c r="U6" i="36"/>
  <c r="U8" i="36"/>
  <c r="U10" i="36"/>
  <c r="U12" i="36"/>
  <c r="U14" i="36"/>
  <c r="U16" i="36"/>
  <c r="U18" i="36"/>
  <c r="U20" i="36"/>
  <c r="U22" i="36"/>
  <c r="U24" i="36"/>
  <c r="AH50" i="16"/>
  <c r="AH52" i="16"/>
  <c r="AH51" i="16"/>
  <c r="AH47" i="16"/>
  <c r="AH55" i="16"/>
  <c r="AH32" i="16"/>
  <c r="AH40" i="16"/>
  <c r="AH25" i="16"/>
  <c r="AH27" i="16"/>
  <c r="AH33" i="16"/>
  <c r="AH35" i="16"/>
  <c r="AH41" i="16"/>
  <c r="AH43" i="16"/>
  <c r="AH44" i="16"/>
  <c r="AH28" i="16"/>
  <c r="AH36" i="16"/>
  <c r="AK10" i="9"/>
  <c r="S22" i="9"/>
  <c r="T19" i="9"/>
  <c r="S14" i="9"/>
  <c r="T11" i="9"/>
  <c r="S6" i="9"/>
  <c r="U15" i="9"/>
  <c r="U7" i="9"/>
  <c r="AK15" i="9"/>
  <c r="AK7" i="9"/>
  <c r="U21" i="9"/>
  <c r="S18" i="9"/>
  <c r="T15" i="9"/>
  <c r="U13" i="9"/>
  <c r="S10" i="9"/>
  <c r="T7" i="9"/>
  <c r="AK15" i="28"/>
  <c r="U22" i="28"/>
  <c r="U14" i="28"/>
  <c r="AK22" i="28"/>
  <c r="AK18" i="28"/>
  <c r="AK14" i="28"/>
  <c r="AK10" i="28"/>
  <c r="AK6" i="28"/>
  <c r="T22" i="28"/>
  <c r="U16" i="28"/>
  <c r="S15" i="28"/>
  <c r="T14" i="28"/>
  <c r="AK21" i="28"/>
  <c r="AK17" i="28"/>
  <c r="AK13" i="28"/>
  <c r="AK9" i="28"/>
  <c r="AL24" i="13"/>
  <c r="AP23" i="13"/>
  <c r="V23" i="13"/>
  <c r="AO22" i="13"/>
  <c r="AP21" i="13"/>
  <c r="AP20" i="13"/>
  <c r="T18" i="13"/>
  <c r="AM17" i="13"/>
  <c r="AM12" i="13"/>
  <c r="AH22" i="13"/>
  <c r="AO20" i="13"/>
  <c r="V20" i="13"/>
  <c r="AP19" i="13"/>
  <c r="AL12" i="13"/>
  <c r="AL7" i="13"/>
  <c r="AM20" i="13"/>
  <c r="T20" i="13"/>
  <c r="U17" i="13"/>
  <c r="AM23" i="13"/>
  <c r="AP22" i="13"/>
  <c r="V22" i="13"/>
  <c r="AL21" i="13"/>
  <c r="AD21" i="13"/>
  <c r="AP17" i="13"/>
  <c r="V17" i="13"/>
  <c r="AL16" i="13"/>
  <c r="AD16" i="13"/>
  <c r="AL14" i="13"/>
  <c r="T13" i="13"/>
  <c r="AO12" i="13"/>
  <c r="V12" i="13"/>
  <c r="AP11" i="13"/>
  <c r="AM9" i="13"/>
  <c r="AL8" i="13"/>
  <c r="AD8" i="13"/>
  <c r="AP7" i="13"/>
  <c r="AH6" i="13"/>
  <c r="AN6" i="13" s="1"/>
  <c r="AI6" i="13" s="1"/>
  <c r="AH14" i="13"/>
  <c r="T12" i="13"/>
  <c r="AH11" i="13"/>
  <c r="AO7" i="13"/>
  <c r="U7" i="13"/>
  <c r="AD24" i="13"/>
  <c r="AL22" i="13"/>
  <c r="T21" i="13"/>
  <c r="AP14" i="13"/>
  <c r="V14" i="13"/>
  <c r="AM7" i="13"/>
  <c r="T7" i="13"/>
  <c r="AD23" i="13"/>
  <c r="AH21" i="13"/>
  <c r="V11" i="13"/>
  <c r="AP8" i="13"/>
  <c r="AD7" i="13"/>
  <c r="AO24" i="13"/>
  <c r="V24" i="13"/>
  <c r="AH23" i="13"/>
  <c r="AM22" i="13"/>
  <c r="T22" i="13"/>
  <c r="AO21" i="13"/>
  <c r="V21" i="13"/>
  <c r="AD20" i="13"/>
  <c r="AM19" i="13"/>
  <c r="U19" i="13"/>
  <c r="AP18" i="13"/>
  <c r="AH18" i="13"/>
  <c r="AL17" i="13"/>
  <c r="AD17" i="13"/>
  <c r="AN17" i="13" s="1"/>
  <c r="AI17" i="13" s="1"/>
  <c r="AO16" i="13"/>
  <c r="V16" i="13"/>
  <c r="AH15" i="13"/>
  <c r="AM14" i="13"/>
  <c r="T14" i="13"/>
  <c r="AO13" i="13"/>
  <c r="V13" i="13"/>
  <c r="AD12" i="13"/>
  <c r="AN12" i="13" s="1"/>
  <c r="AI12" i="13" s="1"/>
  <c r="AM11" i="13"/>
  <c r="U11" i="13"/>
  <c r="AP10" i="13"/>
  <c r="AH10" i="13"/>
  <c r="AN10" i="13" s="1"/>
  <c r="AI10" i="13" s="1"/>
  <c r="AD9" i="13"/>
  <c r="AO8" i="13"/>
  <c r="V8" i="13"/>
  <c r="AH7" i="13"/>
  <c r="AN7" i="13" s="1"/>
  <c r="AI7" i="13" s="1"/>
  <c r="AP24" i="13"/>
  <c r="AH24" i="13"/>
  <c r="AO19" i="13"/>
  <c r="V19" i="13"/>
  <c r="AD18" i="13"/>
  <c r="AP16" i="13"/>
  <c r="AH16" i="13"/>
  <c r="AD15" i="13"/>
  <c r="AN15" i="13" s="1"/>
  <c r="AI15" i="13" s="1"/>
  <c r="AH13" i="13"/>
  <c r="AN13" i="13" s="1"/>
  <c r="AI13" i="13" s="1"/>
  <c r="AO11" i="13"/>
  <c r="AD10" i="13"/>
  <c r="AH8" i="13"/>
  <c r="AN8" i="13" s="1"/>
  <c r="AI8" i="13" s="1"/>
  <c r="AM24" i="13"/>
  <c r="T24" i="13"/>
  <c r="AD22" i="13"/>
  <c r="AN22" i="13" s="1"/>
  <c r="AI22" i="13" s="1"/>
  <c r="AM21" i="13"/>
  <c r="AH20" i="13"/>
  <c r="AL19" i="13"/>
  <c r="AD19" i="13"/>
  <c r="AN19" i="13" s="1"/>
  <c r="AI19" i="13" s="1"/>
  <c r="AO18" i="13"/>
  <c r="V18" i="13"/>
  <c r="AH17" i="13"/>
  <c r="AM16" i="13"/>
  <c r="T16" i="13"/>
  <c r="AD14" i="13"/>
  <c r="AN14" i="13" s="1"/>
  <c r="AI14" i="13" s="1"/>
  <c r="AM13" i="13"/>
  <c r="AH12" i="13"/>
  <c r="AL11" i="13"/>
  <c r="AD11" i="13"/>
  <c r="AO10" i="13"/>
  <c r="V10" i="13"/>
  <c r="AH9" i="13"/>
  <c r="AM8" i="13"/>
  <c r="T8" i="13"/>
  <c r="AN21" i="13"/>
  <c r="AI21" i="13" s="1"/>
  <c r="AN16" i="13"/>
  <c r="AI16" i="13" s="1"/>
  <c r="U6" i="13"/>
  <c r="AM6" i="13"/>
  <c r="T6" i="13"/>
  <c r="U22" i="9"/>
  <c r="U20" i="9"/>
  <c r="U18" i="9"/>
  <c r="U16" i="9"/>
  <c r="U14" i="9"/>
  <c r="U12" i="9"/>
  <c r="U10" i="9"/>
  <c r="U6" i="9"/>
  <c r="U21" i="28"/>
  <c r="U19" i="28"/>
  <c r="U17" i="28"/>
  <c r="U15" i="28"/>
  <c r="U13" i="28"/>
  <c r="U11" i="28"/>
  <c r="U9" i="28"/>
  <c r="U7" i="28"/>
  <c r="S6" i="28"/>
  <c r="T7" i="28"/>
  <c r="AN24" i="13" l="1"/>
  <c r="AI24" i="13" s="1"/>
  <c r="AN11" i="13"/>
  <c r="AI11" i="13" s="1"/>
  <c r="AN18" i="13"/>
  <c r="AI18" i="13" s="1"/>
  <c r="AN9" i="13"/>
  <c r="AI9" i="13" s="1"/>
  <c r="AN23" i="13"/>
  <c r="AI23" i="13" s="1"/>
  <c r="AN20" i="13"/>
  <c r="AI20" i="13" s="1"/>
  <c r="E5" i="28" l="1"/>
  <c r="AF24" i="28" l="1"/>
  <c r="AE24" i="28"/>
  <c r="AD24" i="28"/>
  <c r="AG24" i="28" s="1"/>
  <c r="P24" i="28" s="1"/>
  <c r="AB24" i="28"/>
  <c r="AA24" i="28"/>
  <c r="Z24" i="28"/>
  <c r="AF23" i="28"/>
  <c r="AE23" i="28"/>
  <c r="AD23" i="28"/>
  <c r="AB23" i="28"/>
  <c r="AA23" i="28"/>
  <c r="Z23" i="28"/>
  <c r="AF22" i="28"/>
  <c r="AE22" i="28"/>
  <c r="AD22" i="28"/>
  <c r="AB22" i="28"/>
  <c r="AA22" i="28"/>
  <c r="Z22" i="28"/>
  <c r="AF21" i="28"/>
  <c r="AE21" i="28"/>
  <c r="AD21" i="28"/>
  <c r="AB21" i="28"/>
  <c r="AA21" i="28"/>
  <c r="Z21" i="28"/>
  <c r="AF20" i="28"/>
  <c r="AE20" i="28"/>
  <c r="AD20" i="28"/>
  <c r="AB20" i="28"/>
  <c r="AA20" i="28"/>
  <c r="Z20" i="28"/>
  <c r="AF19" i="28"/>
  <c r="AE19" i="28"/>
  <c r="AD19" i="28"/>
  <c r="AB19" i="28"/>
  <c r="AA19" i="28"/>
  <c r="Z19" i="28"/>
  <c r="AF18" i="28"/>
  <c r="AE18" i="28"/>
  <c r="AD18" i="28"/>
  <c r="AB18" i="28"/>
  <c r="AA18" i="28"/>
  <c r="Z18" i="28"/>
  <c r="AF17" i="28"/>
  <c r="AE17" i="28"/>
  <c r="AD17" i="28"/>
  <c r="AB17" i="28"/>
  <c r="AA17" i="28"/>
  <c r="Z17" i="28"/>
  <c r="AF16" i="28"/>
  <c r="AE16" i="28"/>
  <c r="AD16" i="28"/>
  <c r="AB16" i="28"/>
  <c r="AA16" i="28"/>
  <c r="Z16" i="28"/>
  <c r="AF15" i="28"/>
  <c r="AE15" i="28"/>
  <c r="AD15" i="28"/>
  <c r="AB15" i="28"/>
  <c r="AA15" i="28"/>
  <c r="Z15" i="28"/>
  <c r="AF14" i="28"/>
  <c r="AE14" i="28"/>
  <c r="AD14" i="28"/>
  <c r="AB14" i="28"/>
  <c r="AA14" i="28"/>
  <c r="Z14" i="28"/>
  <c r="AF13" i="28"/>
  <c r="AE13" i="28"/>
  <c r="AD13" i="28"/>
  <c r="AB13" i="28"/>
  <c r="AA13" i="28"/>
  <c r="Z13" i="28"/>
  <c r="AF12" i="28"/>
  <c r="AE12" i="28"/>
  <c r="AD12" i="28"/>
  <c r="AB12" i="28"/>
  <c r="AA12" i="28"/>
  <c r="Z12" i="28"/>
  <c r="AF11" i="28"/>
  <c r="AE11" i="28"/>
  <c r="AD11" i="28"/>
  <c r="AB11" i="28"/>
  <c r="AA11" i="28"/>
  <c r="Z11" i="28"/>
  <c r="AF10" i="28"/>
  <c r="AE10" i="28"/>
  <c r="AD10" i="28"/>
  <c r="AB10" i="28"/>
  <c r="AA10" i="28"/>
  <c r="Z10" i="28"/>
  <c r="AF9" i="28"/>
  <c r="AE9" i="28"/>
  <c r="AD9" i="28"/>
  <c r="AB9" i="28"/>
  <c r="AA9" i="28"/>
  <c r="Z9" i="28"/>
  <c r="AF8" i="28"/>
  <c r="AE8" i="28"/>
  <c r="AD8" i="28"/>
  <c r="AB8" i="28"/>
  <c r="AA8" i="28"/>
  <c r="Z8" i="28"/>
  <c r="AF7" i="28"/>
  <c r="AE7" i="28"/>
  <c r="AD7" i="28"/>
  <c r="AB7" i="28"/>
  <c r="AA7" i="28"/>
  <c r="Z7" i="28"/>
  <c r="AF6" i="28"/>
  <c r="AE6" i="28"/>
  <c r="AD6" i="28"/>
  <c r="AB6" i="28"/>
  <c r="AA6" i="28"/>
  <c r="Z6" i="28"/>
  <c r="AF5" i="28"/>
  <c r="AE5" i="28"/>
  <c r="AD5" i="28"/>
  <c r="AB5" i="28"/>
  <c r="AA5" i="28"/>
  <c r="Z5" i="28"/>
  <c r="AC6" i="28" l="1"/>
  <c r="AC10" i="28"/>
  <c r="AC14" i="28"/>
  <c r="AC18" i="28"/>
  <c r="AC22" i="28"/>
  <c r="AC24" i="28"/>
  <c r="AI24" i="28"/>
  <c r="AH24" i="28" s="1"/>
  <c r="AC9" i="28"/>
  <c r="AI9" i="28" s="1"/>
  <c r="AH9" i="28" s="1"/>
  <c r="AC13" i="28"/>
  <c r="AC17" i="28"/>
  <c r="AC21" i="28"/>
  <c r="AG6" i="28"/>
  <c r="P6" i="28" s="1"/>
  <c r="AG10" i="28"/>
  <c r="P10" i="28" s="1"/>
  <c r="AG14" i="28"/>
  <c r="P14" i="28" s="1"/>
  <c r="AG18" i="28"/>
  <c r="P18" i="28" s="1"/>
  <c r="AG22" i="28"/>
  <c r="P22" i="28" s="1"/>
  <c r="AG7" i="28"/>
  <c r="P7" i="28" s="1"/>
  <c r="AG11" i="28"/>
  <c r="P11" i="28" s="1"/>
  <c r="AG15" i="28"/>
  <c r="P15" i="28" s="1"/>
  <c r="AG19" i="28"/>
  <c r="P19" i="28" s="1"/>
  <c r="AG23" i="28"/>
  <c r="P23" i="28" s="1"/>
  <c r="AC5" i="28"/>
  <c r="AC7" i="28"/>
  <c r="AI7" i="28" s="1"/>
  <c r="AH7" i="28" s="1"/>
  <c r="AG8" i="28"/>
  <c r="P8" i="28" s="1"/>
  <c r="AC11" i="28"/>
  <c r="AG12" i="28"/>
  <c r="P12" i="28" s="1"/>
  <c r="AC15" i="28"/>
  <c r="AG16" i="28"/>
  <c r="P16" i="28" s="1"/>
  <c r="AC19" i="28"/>
  <c r="AG20" i="28"/>
  <c r="P20" i="28" s="1"/>
  <c r="AC23" i="28"/>
  <c r="AG5" i="28"/>
  <c r="P5" i="28" s="1"/>
  <c r="AC8" i="28"/>
  <c r="AG9" i="28"/>
  <c r="P9" i="28" s="1"/>
  <c r="AC12" i="28"/>
  <c r="AI12" i="28" s="1"/>
  <c r="AH12" i="28" s="1"/>
  <c r="AG13" i="28"/>
  <c r="P13" i="28" s="1"/>
  <c r="AC16" i="28"/>
  <c r="AG17" i="28"/>
  <c r="P17" i="28" s="1"/>
  <c r="AC20" i="28"/>
  <c r="AI20" i="28" s="1"/>
  <c r="AH20" i="28" s="1"/>
  <c r="AG21" i="28"/>
  <c r="P21" i="28" s="1"/>
  <c r="AI10" i="28"/>
  <c r="AH10" i="28" s="1"/>
  <c r="AI14" i="28"/>
  <c r="AH14" i="28" s="1"/>
  <c r="AI18" i="28"/>
  <c r="AH18" i="28" s="1"/>
  <c r="AI11" i="28"/>
  <c r="AH11" i="28" s="1"/>
  <c r="AI19" i="28"/>
  <c r="AH19" i="28" s="1"/>
  <c r="AI13" i="28"/>
  <c r="AH13" i="28" s="1"/>
  <c r="AI17" i="28"/>
  <c r="AH17" i="28" s="1"/>
  <c r="AI22" i="28" l="1"/>
  <c r="AH22" i="28" s="1"/>
  <c r="AI6" i="28"/>
  <c r="AH6" i="28" s="1"/>
  <c r="AI16" i="28"/>
  <c r="AH16" i="28" s="1"/>
  <c r="AI23" i="28"/>
  <c r="AH23" i="28" s="1"/>
  <c r="Q23" i="28" s="1"/>
  <c r="AK23" i="28" s="1"/>
  <c r="AI21" i="28"/>
  <c r="AH21" i="28" s="1"/>
  <c r="AI5" i="28"/>
  <c r="AH5" i="28" s="1"/>
  <c r="Q5" i="28" s="1"/>
  <c r="AK5" i="28" s="1"/>
  <c r="AI8" i="28"/>
  <c r="AH8" i="28" s="1"/>
  <c r="Q8" i="28" s="1"/>
  <c r="AI15" i="28"/>
  <c r="AH15" i="28" s="1"/>
  <c r="T8" i="28" l="1"/>
  <c r="AK8" i="28"/>
  <c r="S8" i="28" s="1"/>
  <c r="U8" i="28"/>
  <c r="T23" i="28"/>
  <c r="S23" i="28"/>
  <c r="U23" i="28"/>
  <c r="U5" i="28"/>
  <c r="T5" i="28"/>
  <c r="S5" i="28"/>
  <c r="AF24" i="16" l="1"/>
  <c r="AE24" i="16"/>
  <c r="AD24" i="16"/>
  <c r="AG24" i="16" s="1"/>
  <c r="AB24" i="16"/>
  <c r="AA24" i="16"/>
  <c r="Z24" i="16"/>
  <c r="AF23" i="16"/>
  <c r="AE23" i="16"/>
  <c r="AD23" i="16"/>
  <c r="AB23" i="16"/>
  <c r="AA23" i="16"/>
  <c r="Z23" i="16"/>
  <c r="AF22" i="16"/>
  <c r="AE22" i="16"/>
  <c r="AD22" i="16"/>
  <c r="AB22" i="16"/>
  <c r="AA22" i="16"/>
  <c r="Z22" i="16"/>
  <c r="AF21" i="16"/>
  <c r="AE21" i="16"/>
  <c r="AD21" i="16"/>
  <c r="AB21" i="16"/>
  <c r="AA21" i="16"/>
  <c r="Z21" i="16"/>
  <c r="AF20" i="16"/>
  <c r="AE20" i="16"/>
  <c r="AD20" i="16"/>
  <c r="AB20" i="16"/>
  <c r="AA20" i="16"/>
  <c r="Z20" i="16"/>
  <c r="AF19" i="16"/>
  <c r="AE19" i="16"/>
  <c r="AD19" i="16"/>
  <c r="AB19" i="16"/>
  <c r="AA19" i="16"/>
  <c r="Z19" i="16"/>
  <c r="AF18" i="16"/>
  <c r="AE18" i="16"/>
  <c r="AD18" i="16"/>
  <c r="AG18" i="16" s="1"/>
  <c r="AB18" i="16"/>
  <c r="AA18" i="16"/>
  <c r="Z18" i="16"/>
  <c r="AF17" i="16"/>
  <c r="AE17" i="16"/>
  <c r="AD17" i="16"/>
  <c r="AB17" i="16"/>
  <c r="AA17" i="16"/>
  <c r="Z17" i="16"/>
  <c r="AF16" i="16"/>
  <c r="AE16" i="16"/>
  <c r="AD16" i="16"/>
  <c r="AB16" i="16"/>
  <c r="AA16" i="16"/>
  <c r="Z16" i="16"/>
  <c r="AF15" i="16"/>
  <c r="AE15" i="16"/>
  <c r="AD15" i="16"/>
  <c r="AB15" i="16"/>
  <c r="AA15" i="16"/>
  <c r="Z15" i="16"/>
  <c r="AF14" i="16"/>
  <c r="AE14" i="16"/>
  <c r="AD14" i="16"/>
  <c r="AB14" i="16"/>
  <c r="AA14" i="16"/>
  <c r="Z14" i="16"/>
  <c r="AF13" i="16"/>
  <c r="AE13" i="16"/>
  <c r="AD13" i="16"/>
  <c r="AB13" i="16"/>
  <c r="AA13" i="16"/>
  <c r="Z13" i="16"/>
  <c r="AF12" i="16"/>
  <c r="AE12" i="16"/>
  <c r="AD12" i="16"/>
  <c r="AB12" i="16"/>
  <c r="AA12" i="16"/>
  <c r="Z12" i="16"/>
  <c r="AF11" i="16"/>
  <c r="AE11" i="16"/>
  <c r="AD11" i="16"/>
  <c r="AB11" i="16"/>
  <c r="AA11" i="16"/>
  <c r="Z11" i="16"/>
  <c r="AF10" i="16"/>
  <c r="AE10" i="16"/>
  <c r="AD10" i="16"/>
  <c r="AB10" i="16"/>
  <c r="AA10" i="16"/>
  <c r="Z10" i="16"/>
  <c r="AF9" i="16"/>
  <c r="AE9" i="16"/>
  <c r="AD9" i="16"/>
  <c r="AB9" i="16"/>
  <c r="AA9" i="16"/>
  <c r="Z9" i="16"/>
  <c r="AF8" i="16"/>
  <c r="AE8" i="16"/>
  <c r="AD8" i="16"/>
  <c r="AB8" i="16"/>
  <c r="AA8" i="16"/>
  <c r="Z8" i="16"/>
  <c r="AF7" i="16"/>
  <c r="AE7" i="16"/>
  <c r="AD7" i="16"/>
  <c r="AB7" i="16"/>
  <c r="AA7" i="16"/>
  <c r="Z7" i="16"/>
  <c r="AF6" i="16"/>
  <c r="AE6" i="16"/>
  <c r="AD6" i="16"/>
  <c r="AB6" i="16"/>
  <c r="AA6" i="16"/>
  <c r="Z6" i="16"/>
  <c r="AF5" i="16"/>
  <c r="AE5" i="16"/>
  <c r="AD5" i="16"/>
  <c r="AB5" i="16"/>
  <c r="AA5" i="16"/>
  <c r="Z5" i="16"/>
  <c r="AC6" i="16" l="1"/>
  <c r="AC14" i="16"/>
  <c r="AC22" i="16"/>
  <c r="AC24" i="16"/>
  <c r="AH24" i="16" s="1"/>
  <c r="AC17" i="16"/>
  <c r="AG5" i="16"/>
  <c r="AG7" i="16"/>
  <c r="AG9" i="16"/>
  <c r="AG12" i="16"/>
  <c r="AG13" i="16"/>
  <c r="AG15" i="16"/>
  <c r="AG17" i="16"/>
  <c r="AH17" i="16" s="1"/>
  <c r="AG21" i="16"/>
  <c r="AG23" i="16"/>
  <c r="AC9" i="16"/>
  <c r="AC11" i="16"/>
  <c r="AH11" i="16" s="1"/>
  <c r="AC12" i="16"/>
  <c r="AC13" i="16"/>
  <c r="AH13" i="16" s="1"/>
  <c r="AC19" i="16"/>
  <c r="AC20" i="16"/>
  <c r="AH20" i="16" s="1"/>
  <c r="AC21" i="16"/>
  <c r="AH21" i="16" s="1"/>
  <c r="AC5" i="16"/>
  <c r="AG8" i="16"/>
  <c r="AG10" i="16"/>
  <c r="AG16" i="16"/>
  <c r="AC7" i="16"/>
  <c r="AC8" i="16"/>
  <c r="AH8" i="16" s="1"/>
  <c r="AC10" i="16"/>
  <c r="AH10" i="16" s="1"/>
  <c r="AC15" i="16"/>
  <c r="AC16" i="16"/>
  <c r="AH16" i="16" s="1"/>
  <c r="AC18" i="16"/>
  <c r="AH18" i="16" s="1"/>
  <c r="AC23" i="16"/>
  <c r="AH23" i="16" s="1"/>
  <c r="AG6" i="16"/>
  <c r="AH6" i="16" s="1"/>
  <c r="AG11" i="16"/>
  <c r="AG14" i="16"/>
  <c r="AH14" i="16" s="1"/>
  <c r="AG19" i="16"/>
  <c r="AG20" i="16"/>
  <c r="AG22" i="16"/>
  <c r="AH12" i="16"/>
  <c r="AH22" i="16"/>
  <c r="AG5" i="13"/>
  <c r="AF5" i="13"/>
  <c r="AE5" i="13"/>
  <c r="AC5" i="13"/>
  <c r="AB5" i="13"/>
  <c r="AA5" i="13"/>
  <c r="AF24" i="9"/>
  <c r="AE24" i="9"/>
  <c r="AD24" i="9"/>
  <c r="AB24" i="9"/>
  <c r="AA24" i="9"/>
  <c r="Z24" i="9"/>
  <c r="AC24" i="9" s="1"/>
  <c r="Q24" i="9"/>
  <c r="AK24" i="9" s="1"/>
  <c r="AF23" i="9"/>
  <c r="AE23" i="9"/>
  <c r="AD23" i="9"/>
  <c r="AG23" i="9" s="1"/>
  <c r="P23" i="9" s="1"/>
  <c r="AB23" i="9"/>
  <c r="AA23" i="9"/>
  <c r="Z23" i="9"/>
  <c r="AF22" i="9"/>
  <c r="AE22" i="9"/>
  <c r="AD22" i="9"/>
  <c r="AB22" i="9"/>
  <c r="AA22" i="9"/>
  <c r="Z22" i="9"/>
  <c r="AF21" i="9"/>
  <c r="AE21" i="9"/>
  <c r="AD21" i="9"/>
  <c r="AB21" i="9"/>
  <c r="AA21" i="9"/>
  <c r="Z21" i="9"/>
  <c r="AF20" i="9"/>
  <c r="AE20" i="9"/>
  <c r="AD20" i="9"/>
  <c r="AB20" i="9"/>
  <c r="AA20" i="9"/>
  <c r="Z20" i="9"/>
  <c r="AF19" i="9"/>
  <c r="AE19" i="9"/>
  <c r="AD19" i="9"/>
  <c r="AB19" i="9"/>
  <c r="AA19" i="9"/>
  <c r="Z19" i="9"/>
  <c r="AF18" i="9"/>
  <c r="AE18" i="9"/>
  <c r="AD18" i="9"/>
  <c r="AB18" i="9"/>
  <c r="AA18" i="9"/>
  <c r="Z18" i="9"/>
  <c r="AF17" i="9"/>
  <c r="AE17" i="9"/>
  <c r="AD17" i="9"/>
  <c r="AB17" i="9"/>
  <c r="AA17" i="9"/>
  <c r="Z17" i="9"/>
  <c r="AF16" i="9"/>
  <c r="AE16" i="9"/>
  <c r="AD16" i="9"/>
  <c r="AB16" i="9"/>
  <c r="AA16" i="9"/>
  <c r="Z16" i="9"/>
  <c r="AF15" i="9"/>
  <c r="AE15" i="9"/>
  <c r="AD15" i="9"/>
  <c r="AB15" i="9"/>
  <c r="AA15" i="9"/>
  <c r="Z15" i="9"/>
  <c r="AF14" i="9"/>
  <c r="AE14" i="9"/>
  <c r="AD14" i="9"/>
  <c r="AB14" i="9"/>
  <c r="AA14" i="9"/>
  <c r="Z14" i="9"/>
  <c r="AF13" i="9"/>
  <c r="AE13" i="9"/>
  <c r="AD13" i="9"/>
  <c r="AB13" i="9"/>
  <c r="AA13" i="9"/>
  <c r="Z13" i="9"/>
  <c r="AF12" i="9"/>
  <c r="AE12" i="9"/>
  <c r="AD12" i="9"/>
  <c r="AB12" i="9"/>
  <c r="AA12" i="9"/>
  <c r="Z12" i="9"/>
  <c r="AF11" i="9"/>
  <c r="AE11" i="9"/>
  <c r="AD11" i="9"/>
  <c r="AB11" i="9"/>
  <c r="AA11" i="9"/>
  <c r="Z11" i="9"/>
  <c r="AF10" i="9"/>
  <c r="AG10" i="9" s="1"/>
  <c r="P10" i="9" s="1"/>
  <c r="AE10" i="9"/>
  <c r="AD10" i="9"/>
  <c r="AB10" i="9"/>
  <c r="AA10" i="9"/>
  <c r="Z10" i="9"/>
  <c r="AF9" i="9"/>
  <c r="AE9" i="9"/>
  <c r="AD9" i="9"/>
  <c r="AB9" i="9"/>
  <c r="AA9" i="9"/>
  <c r="Z9" i="9"/>
  <c r="AF8" i="9"/>
  <c r="AE8" i="9"/>
  <c r="AD8" i="9"/>
  <c r="AB8" i="9"/>
  <c r="AA8" i="9"/>
  <c r="Z8" i="9"/>
  <c r="AF7" i="9"/>
  <c r="AE7" i="9"/>
  <c r="AD7" i="9"/>
  <c r="AB7" i="9"/>
  <c r="AA7" i="9"/>
  <c r="Z7" i="9"/>
  <c r="AF6" i="9"/>
  <c r="AE6" i="9"/>
  <c r="AD6" i="9"/>
  <c r="AB6" i="9"/>
  <c r="AA6" i="9"/>
  <c r="Z6" i="9"/>
  <c r="AF5" i="9"/>
  <c r="AE5" i="9"/>
  <c r="AD5" i="9"/>
  <c r="AB5" i="9"/>
  <c r="AA5" i="9"/>
  <c r="Z5" i="9"/>
  <c r="AH7" i="16" l="1"/>
  <c r="AH15" i="16"/>
  <c r="AC19" i="9"/>
  <c r="AC20" i="9"/>
  <c r="AC23" i="9"/>
  <c r="AI23" i="9" s="1"/>
  <c r="AH23" i="9" s="1"/>
  <c r="Q23" i="9" s="1"/>
  <c r="AK23" i="9" s="1"/>
  <c r="AG21" i="9"/>
  <c r="P21" i="9" s="1"/>
  <c r="U24" i="9"/>
  <c r="S24" i="9"/>
  <c r="T24" i="9"/>
  <c r="AC10" i="9"/>
  <c r="AI10" i="9" s="1"/>
  <c r="AH10" i="9" s="1"/>
  <c r="AG11" i="9"/>
  <c r="P11" i="9" s="1"/>
  <c r="AG12" i="9"/>
  <c r="P12" i="9" s="1"/>
  <c r="AG13" i="9"/>
  <c r="P13" i="9" s="1"/>
  <c r="AG15" i="9"/>
  <c r="P15" i="9" s="1"/>
  <c r="AC11" i="9"/>
  <c r="AI11" i="9" s="1"/>
  <c r="AH11" i="9" s="1"/>
  <c r="AC15" i="9"/>
  <c r="AC16" i="9"/>
  <c r="AG17" i="9"/>
  <c r="P17" i="9" s="1"/>
  <c r="AG19" i="9"/>
  <c r="P19" i="9" s="1"/>
  <c r="AC12" i="9"/>
  <c r="AC17" i="9"/>
  <c r="AC21" i="9"/>
  <c r="AG14" i="9"/>
  <c r="P14" i="9" s="1"/>
  <c r="AG18" i="9"/>
  <c r="P18" i="9" s="1"/>
  <c r="AG22" i="9"/>
  <c r="P22" i="9" s="1"/>
  <c r="AC14" i="9"/>
  <c r="AG16" i="9"/>
  <c r="P16" i="9" s="1"/>
  <c r="AC18" i="9"/>
  <c r="AG20" i="9"/>
  <c r="P20" i="9" s="1"/>
  <c r="AC22" i="9"/>
  <c r="AG24" i="9"/>
  <c r="P24" i="9" s="1"/>
  <c r="AG8" i="9"/>
  <c r="P8" i="9" s="1"/>
  <c r="AG7" i="9"/>
  <c r="P7" i="9" s="1"/>
  <c r="AG9" i="9"/>
  <c r="P9" i="9" s="1"/>
  <c r="AC9" i="9"/>
  <c r="AC8" i="9"/>
  <c r="AC7" i="9"/>
  <c r="AC6" i="9"/>
  <c r="AG5" i="9"/>
  <c r="AC5" i="9"/>
  <c r="AC13" i="9"/>
  <c r="AG6" i="9"/>
  <c r="P6" i="9" s="1"/>
  <c r="AD5" i="13"/>
  <c r="AH9" i="16"/>
  <c r="AH19" i="16"/>
  <c r="AH5" i="16"/>
  <c r="AH5" i="13"/>
  <c r="AI8" i="9" l="1"/>
  <c r="AH8" i="9" s="1"/>
  <c r="Q8" i="9" s="1"/>
  <c r="T8" i="9" s="1"/>
  <c r="U8" i="9" s="1"/>
  <c r="AI17" i="9"/>
  <c r="AH17" i="9" s="1"/>
  <c r="AI15" i="9"/>
  <c r="AH15" i="9" s="1"/>
  <c r="T23" i="9"/>
  <c r="U23" i="9"/>
  <c r="S23" i="9"/>
  <c r="L23" i="9"/>
  <c r="AI12" i="9"/>
  <c r="AH12" i="9" s="1"/>
  <c r="AI21" i="9"/>
  <c r="AH21" i="9" s="1"/>
  <c r="AI18" i="9"/>
  <c r="AH18" i="9" s="1"/>
  <c r="AI14" i="9"/>
  <c r="AH14" i="9" s="1"/>
  <c r="AI19" i="9"/>
  <c r="AH19" i="9" s="1"/>
  <c r="AI7" i="9"/>
  <c r="AH7" i="9" s="1"/>
  <c r="AI22" i="9"/>
  <c r="AH22" i="9" s="1"/>
  <c r="AN5" i="13"/>
  <c r="AI5" i="13" s="1"/>
  <c r="R5" i="13" s="1"/>
  <c r="AI13" i="9"/>
  <c r="AH13" i="9" s="1"/>
  <c r="AI24" i="9"/>
  <c r="AH24" i="9" s="1"/>
  <c r="AI20" i="9"/>
  <c r="AH20" i="9" s="1"/>
  <c r="AI16" i="9"/>
  <c r="AH16" i="9" s="1"/>
  <c r="AI9" i="9"/>
  <c r="AH9" i="9" s="1"/>
  <c r="AI6" i="9"/>
  <c r="AH6" i="9" s="1"/>
  <c r="AI5" i="9"/>
  <c r="AH5" i="9" s="1"/>
  <c r="Q5" i="9" s="1"/>
  <c r="P5" i="9"/>
  <c r="AK8" i="9" l="1"/>
  <c r="S8" i="9" s="1"/>
  <c r="AK5" i="9"/>
  <c r="S5" i="9" s="1"/>
  <c r="AP5" i="13"/>
  <c r="AO5" i="13"/>
  <c r="T5" i="13"/>
  <c r="T5" i="9"/>
  <c r="U5" i="9" s="1"/>
  <c r="AL5" i="13"/>
  <c r="AM5" i="13"/>
  <c r="U5" i="13" s="1"/>
  <c r="V5" i="13" s="1"/>
</calcChain>
</file>

<file path=xl/sharedStrings.xml><?xml version="1.0" encoding="utf-8"?>
<sst xmlns="http://schemas.openxmlformats.org/spreadsheetml/2006/main" count="348" uniqueCount="84">
  <si>
    <t>Ontario Weightlifting Association</t>
  </si>
  <si>
    <t>MEET NAME HERE -- MEET LOCATION HERE</t>
  </si>
  <si>
    <t>Date:</t>
  </si>
  <si>
    <t>Lot</t>
  </si>
  <si>
    <t>Start</t>
  </si>
  <si>
    <t>Last Name</t>
  </si>
  <si>
    <t>First Name</t>
  </si>
  <si>
    <t>CAT</t>
  </si>
  <si>
    <t>BWT</t>
  </si>
  <si>
    <t>Club/Prov</t>
  </si>
  <si>
    <t>YOB</t>
  </si>
  <si>
    <t>Snatch</t>
  </si>
  <si>
    <t>Best</t>
  </si>
  <si>
    <t>C&amp;J</t>
  </si>
  <si>
    <t>Total</t>
  </si>
  <si>
    <t>Rank</t>
  </si>
  <si>
    <t>Points</t>
  </si>
  <si>
    <t>SN</t>
  </si>
  <si>
    <t>CJ</t>
  </si>
  <si>
    <t>Master Formula</t>
  </si>
  <si>
    <t>MM#</t>
  </si>
  <si>
    <t>Sinclair</t>
  </si>
  <si>
    <t>Male</t>
  </si>
  <si>
    <t>Female</t>
  </si>
  <si>
    <t>A</t>
  </si>
  <si>
    <t>B</t>
  </si>
  <si>
    <t>Referees:</t>
  </si>
  <si>
    <t>Scorekeeper:</t>
  </si>
  <si>
    <t>Timekeeper:</t>
  </si>
  <si>
    <t>Jury:</t>
  </si>
  <si>
    <t>Marshall:</t>
  </si>
  <si>
    <t>Technical Controller:</t>
  </si>
  <si>
    <t>CWFHC Delegate:</t>
  </si>
  <si>
    <t>Loaders:</t>
  </si>
  <si>
    <t xml:space="preserve">Male </t>
  </si>
  <si>
    <t>male</t>
  </si>
  <si>
    <t>female</t>
  </si>
  <si>
    <t>Cat</t>
  </si>
  <si>
    <t>sinclair</t>
  </si>
  <si>
    <t>Abbreviation</t>
  </si>
  <si>
    <t>Club name in full</t>
  </si>
  <si>
    <t>Enter gender in M/F column</t>
  </si>
  <si>
    <t>Day of competition:</t>
  </si>
  <si>
    <t>Enter BWT and opening attempts</t>
  </si>
  <si>
    <t>When entering a starting attempt, enter as -xx (eg. -75)</t>
  </si>
  <si>
    <t>When a lift is a "good lift", just enter the number into the cell (eg. 75)</t>
  </si>
  <si>
    <t>When a lift is a "no lift", enter an x in front (eg. x75)</t>
  </si>
  <si>
    <t>The Snatch and C&amp;J cells will colour green for good lift or red for no lift after each attempt</t>
  </si>
  <si>
    <t>Save the workbook every few minutes</t>
  </si>
  <si>
    <t>For better visability when projecting, put Excel into full screen view or auto-hide the ribbon</t>
  </si>
  <si>
    <t>Optional:</t>
  </si>
  <si>
    <t>copy and paste each session onto results page and then sort as desired</t>
  </si>
  <si>
    <t>While the entire competition can be scored in one workbook as it is set up here, it is advisable to have a separate workbook for each session</t>
  </si>
  <si>
    <t>Before competition:</t>
  </si>
  <si>
    <t>Fill in  names, year of births, clubs and lot numbers before the day of the meet</t>
  </si>
  <si>
    <t>PRINT TO LEGAL SIZE PAPER (8.5" x 14")</t>
  </si>
  <si>
    <t>Enter club abbreviations used here:</t>
  </si>
  <si>
    <t>for larger competitions in order to facilitate the entry of BWT and opening lifts after each weigh-in on a data entry computer</t>
  </si>
  <si>
    <t>2017-2020</t>
  </si>
  <si>
    <t>from CWFHC memo</t>
  </si>
  <si>
    <t>Category
Sinclair</t>
  </si>
  <si>
    <t>Bdywt
Sinclair</t>
  </si>
  <si>
    <t>Category Sinclair Coefficients</t>
  </si>
  <si>
    <t>Cat Sinclair</t>
  </si>
  <si>
    <t>Category Sinclair is only calculated on Junior and Senior categories</t>
  </si>
  <si>
    <t>Coefficient</t>
  </si>
  <si>
    <t>Cat
SC</t>
  </si>
  <si>
    <t>OWA Club Challenge or smaller meets: if only running one session, use the "M and F" tab</t>
  </si>
  <si>
    <t>DOB
YYYY-MM-DD</t>
  </si>
  <si>
    <t>87+</t>
  </si>
  <si>
    <t>109+</t>
  </si>
  <si>
    <t>Bwt
S-M-F</t>
  </si>
  <si>
    <t>Bwt
SC</t>
  </si>
  <si>
    <t>gender</t>
  </si>
  <si>
    <t>M</t>
  </si>
  <si>
    <t>F</t>
  </si>
  <si>
    <t>Gender</t>
  </si>
  <si>
    <t>CAT
SC</t>
  </si>
  <si>
    <t>BWT
SC</t>
  </si>
  <si>
    <t>BWT
S-M-F</t>
  </si>
  <si>
    <t>*NOT REQUIRED WHEN SUBMITTING RESULTS TO OWA*</t>
  </si>
  <si>
    <t>will not paste correctly from M and F tab due to gender column</t>
  </si>
  <si>
    <t>*the CAT column will fill automatically once the BWT is entered (does NOT calculate Juvenile and Youth categories)</t>
  </si>
  <si>
    <t>When there is no attempt made (eg. The athlete withdraws), enter an apostrophe and then 5 dashes (eg. '-----)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</si>
</sst>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000"/>
    <numFmt numFmtId="166" formatCode="0.000000000"/>
  </numFmts>
  <fonts count="5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4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10" xfId="0" quotePrefix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11" xfId="0" applyNumberFormat="1" applyFont="1" applyFill="1" applyBorder="1" applyAlignment="1" applyProtection="1">
      <alignment horizontal="center" vertical="center"/>
    </xf>
    <xf numFmtId="0" fontId="2" fillId="0" borderId="1" xfId="0" quotePrefix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quotePrefix="1" applyFont="1" applyFill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165" fontId="2" fillId="0" borderId="12" xfId="0" applyNumberFormat="1" applyFont="1" applyFill="1" applyBorder="1" applyAlignment="1" applyProtection="1">
      <alignment horizontal="center" vertical="center"/>
    </xf>
    <xf numFmtId="165" fontId="2" fillId="0" borderId="13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center"/>
    </xf>
    <xf numFmtId="0" fontId="1" fillId="0" borderId="0" xfId="0" applyFont="1" applyFill="1" applyProtection="1"/>
    <xf numFmtId="0" fontId="1" fillId="0" borderId="0" xfId="0" applyFont="1" applyFill="1" applyBorder="1" applyProtection="1"/>
    <xf numFmtId="0" fontId="0" fillId="0" borderId="16" xfId="0" applyBorder="1"/>
    <xf numFmtId="165" fontId="2" fillId="0" borderId="8" xfId="0" applyNumberFormat="1" applyFont="1" applyFill="1" applyBorder="1" applyAlignment="1" applyProtection="1">
      <alignment horizontal="center" vertic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Protection="1">
      <protection locked="0"/>
    </xf>
    <xf numFmtId="165" fontId="0" fillId="0" borderId="4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0" xfId="0" quotePrefix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/>
    <xf numFmtId="14" fontId="0" fillId="0" borderId="4" xfId="0" applyNumberFormat="1" applyFont="1" applyBorder="1" applyAlignment="1" applyProtection="1">
      <alignment horizontal="center" vertical="center" wrapText="1"/>
      <protection locked="0"/>
    </xf>
    <xf numFmtId="14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4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Protection="1"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65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42"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27F95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27F9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WA_Scoring2015%20test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Female-Session_01"/>
      <sheetName val="Female-Session_02"/>
      <sheetName val="Female-Session_03"/>
      <sheetName val="Male-Session_01"/>
      <sheetName val="Male-Session_02"/>
      <sheetName val="Male-Session_03"/>
      <sheetName val="Male-Session_04"/>
      <sheetName val="Male-Session_05"/>
      <sheetName val="Hybrid Club Comp M and F"/>
      <sheetName val="Tables"/>
      <sheetName val="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Master Formula</v>
          </cell>
          <cell r="B1" t="str">
            <v>MM#</v>
          </cell>
        </row>
        <row r="2">
          <cell r="A2">
            <v>0</v>
          </cell>
          <cell r="B2">
            <v>1</v>
          </cell>
        </row>
        <row r="3">
          <cell r="A3">
            <v>1</v>
          </cell>
          <cell r="B3">
            <v>1</v>
          </cell>
        </row>
        <row r="4">
          <cell r="A4">
            <v>2</v>
          </cell>
          <cell r="B4">
            <v>1</v>
          </cell>
        </row>
        <row r="5">
          <cell r="A5">
            <v>3</v>
          </cell>
          <cell r="B5">
            <v>1</v>
          </cell>
        </row>
        <row r="6">
          <cell r="A6">
            <v>4</v>
          </cell>
          <cell r="B6">
            <v>1</v>
          </cell>
        </row>
        <row r="7">
          <cell r="A7">
            <v>5</v>
          </cell>
          <cell r="B7">
            <v>1</v>
          </cell>
        </row>
        <row r="8">
          <cell r="A8">
            <v>6</v>
          </cell>
          <cell r="B8">
            <v>1</v>
          </cell>
        </row>
        <row r="9">
          <cell r="A9">
            <v>7</v>
          </cell>
          <cell r="B9">
            <v>1</v>
          </cell>
        </row>
        <row r="10">
          <cell r="A10">
            <v>8</v>
          </cell>
          <cell r="B10">
            <v>1</v>
          </cell>
        </row>
        <row r="11">
          <cell r="A11">
            <v>9</v>
          </cell>
          <cell r="B11">
            <v>1</v>
          </cell>
        </row>
        <row r="12">
          <cell r="A12">
            <v>10</v>
          </cell>
          <cell r="B12">
            <v>1</v>
          </cell>
        </row>
        <row r="13">
          <cell r="A13">
            <v>11</v>
          </cell>
          <cell r="B13">
            <v>1</v>
          </cell>
        </row>
        <row r="14">
          <cell r="A14">
            <v>12</v>
          </cell>
          <cell r="B14">
            <v>1</v>
          </cell>
        </row>
        <row r="15">
          <cell r="A15">
            <v>13</v>
          </cell>
          <cell r="B15">
            <v>1</v>
          </cell>
        </row>
        <row r="16">
          <cell r="A16">
            <v>14</v>
          </cell>
          <cell r="B16">
            <v>1</v>
          </cell>
        </row>
        <row r="17">
          <cell r="A17">
            <v>15</v>
          </cell>
          <cell r="B17">
            <v>1</v>
          </cell>
        </row>
        <row r="18">
          <cell r="A18">
            <v>16</v>
          </cell>
          <cell r="B18">
            <v>1</v>
          </cell>
        </row>
        <row r="19">
          <cell r="A19">
            <v>17</v>
          </cell>
          <cell r="B19">
            <v>1</v>
          </cell>
        </row>
        <row r="20">
          <cell r="A20">
            <v>18</v>
          </cell>
          <cell r="B20">
            <v>1</v>
          </cell>
        </row>
        <row r="21">
          <cell r="A21">
            <v>19</v>
          </cell>
          <cell r="B21">
            <v>1</v>
          </cell>
        </row>
        <row r="22">
          <cell r="A22">
            <v>20</v>
          </cell>
          <cell r="B22">
            <v>1</v>
          </cell>
        </row>
        <row r="23">
          <cell r="A23">
            <v>21</v>
          </cell>
          <cell r="B23">
            <v>1</v>
          </cell>
        </row>
        <row r="24">
          <cell r="A24">
            <v>22</v>
          </cell>
          <cell r="B24">
            <v>1</v>
          </cell>
        </row>
        <row r="25">
          <cell r="A25">
            <v>23</v>
          </cell>
          <cell r="B25">
            <v>1</v>
          </cell>
        </row>
        <row r="26">
          <cell r="A26">
            <v>24</v>
          </cell>
          <cell r="B26">
            <v>1</v>
          </cell>
        </row>
        <row r="27">
          <cell r="A27">
            <v>25</v>
          </cell>
          <cell r="B27">
            <v>1</v>
          </cell>
        </row>
        <row r="28">
          <cell r="A28">
            <v>26</v>
          </cell>
          <cell r="B28">
            <v>1</v>
          </cell>
        </row>
        <row r="29">
          <cell r="A29">
            <v>27</v>
          </cell>
          <cell r="B29">
            <v>1</v>
          </cell>
        </row>
        <row r="30">
          <cell r="A30">
            <v>28</v>
          </cell>
          <cell r="B30">
            <v>1</v>
          </cell>
        </row>
        <row r="31">
          <cell r="A31">
            <v>29</v>
          </cell>
          <cell r="B31">
            <v>1</v>
          </cell>
        </row>
        <row r="32">
          <cell r="A32">
            <v>30</v>
          </cell>
          <cell r="B32">
            <v>1</v>
          </cell>
        </row>
        <row r="33">
          <cell r="A33">
            <v>31</v>
          </cell>
          <cell r="B33">
            <v>1.014</v>
          </cell>
        </row>
        <row r="34">
          <cell r="A34">
            <v>32</v>
          </cell>
          <cell r="B34">
            <v>1.028</v>
          </cell>
        </row>
        <row r="35">
          <cell r="A35">
            <v>33</v>
          </cell>
          <cell r="B35">
            <v>1.0429999999999999</v>
          </cell>
        </row>
        <row r="36">
          <cell r="A36">
            <v>34</v>
          </cell>
          <cell r="B36">
            <v>1.0580000000000001</v>
          </cell>
        </row>
        <row r="37">
          <cell r="A37">
            <v>35</v>
          </cell>
          <cell r="B37">
            <v>1.0720000000000001</v>
          </cell>
        </row>
        <row r="38">
          <cell r="A38">
            <v>36</v>
          </cell>
          <cell r="B38">
            <v>1.087</v>
          </cell>
        </row>
        <row r="39">
          <cell r="A39">
            <v>37</v>
          </cell>
          <cell r="B39">
            <v>1.1000000000000001</v>
          </cell>
        </row>
        <row r="40">
          <cell r="A40">
            <v>38</v>
          </cell>
          <cell r="B40">
            <v>1.113</v>
          </cell>
        </row>
        <row r="41">
          <cell r="A41">
            <v>39</v>
          </cell>
          <cell r="B41">
            <v>1.125</v>
          </cell>
        </row>
        <row r="42">
          <cell r="A42">
            <v>40</v>
          </cell>
          <cell r="B42">
            <v>1.1359999999999999</v>
          </cell>
        </row>
        <row r="43">
          <cell r="A43">
            <v>41</v>
          </cell>
          <cell r="B43">
            <v>1.147</v>
          </cell>
        </row>
        <row r="44">
          <cell r="A44">
            <v>42</v>
          </cell>
          <cell r="B44">
            <v>1.1579999999999999</v>
          </cell>
        </row>
        <row r="45">
          <cell r="A45">
            <v>43</v>
          </cell>
          <cell r="B45">
            <v>1.17</v>
          </cell>
        </row>
        <row r="46">
          <cell r="A46">
            <v>44</v>
          </cell>
          <cell r="B46">
            <v>1.1830000000000001</v>
          </cell>
        </row>
        <row r="47">
          <cell r="A47">
            <v>45</v>
          </cell>
          <cell r="B47">
            <v>1.1950000000000001</v>
          </cell>
        </row>
        <row r="48">
          <cell r="A48">
            <v>46</v>
          </cell>
          <cell r="B48">
            <v>1.2070000000000001</v>
          </cell>
        </row>
        <row r="49">
          <cell r="A49">
            <v>47</v>
          </cell>
          <cell r="B49">
            <v>1.2170000000000001</v>
          </cell>
        </row>
        <row r="50">
          <cell r="A50">
            <v>48</v>
          </cell>
          <cell r="B50">
            <v>1.226</v>
          </cell>
        </row>
        <row r="51">
          <cell r="A51">
            <v>49</v>
          </cell>
          <cell r="B51">
            <v>1.234</v>
          </cell>
        </row>
        <row r="52">
          <cell r="A52">
            <v>50</v>
          </cell>
          <cell r="B52">
            <v>1.2430000000000001</v>
          </cell>
        </row>
        <row r="53">
          <cell r="A53">
            <v>51</v>
          </cell>
          <cell r="B53">
            <v>1.2549999999999999</v>
          </cell>
        </row>
        <row r="54">
          <cell r="A54">
            <v>52</v>
          </cell>
          <cell r="B54">
            <v>1.2709999999999999</v>
          </cell>
        </row>
        <row r="55">
          <cell r="A55">
            <v>53</v>
          </cell>
          <cell r="B55">
            <v>1.2929999999999999</v>
          </cell>
        </row>
        <row r="56">
          <cell r="A56">
            <v>54</v>
          </cell>
          <cell r="B56">
            <v>1.319</v>
          </cell>
        </row>
        <row r="57">
          <cell r="A57">
            <v>55</v>
          </cell>
          <cell r="B57">
            <v>1.35</v>
          </cell>
        </row>
        <row r="58">
          <cell r="A58">
            <v>56</v>
          </cell>
          <cell r="B58">
            <v>1.3839999999999999</v>
          </cell>
        </row>
        <row r="59">
          <cell r="A59">
            <v>57</v>
          </cell>
          <cell r="B59">
            <v>1.417</v>
          </cell>
        </row>
        <row r="60">
          <cell r="A60">
            <v>58</v>
          </cell>
          <cell r="B60">
            <v>1.4490000000000001</v>
          </cell>
        </row>
        <row r="61">
          <cell r="A61">
            <v>59</v>
          </cell>
          <cell r="B61">
            <v>1.48</v>
          </cell>
        </row>
        <row r="62">
          <cell r="A62">
            <v>60</v>
          </cell>
          <cell r="B62">
            <v>1.5089999999999999</v>
          </cell>
        </row>
        <row r="63">
          <cell r="A63">
            <v>61</v>
          </cell>
          <cell r="B63">
            <v>1.536</v>
          </cell>
        </row>
        <row r="64">
          <cell r="A64">
            <v>62</v>
          </cell>
          <cell r="B64">
            <v>1.5609999999999999</v>
          </cell>
        </row>
        <row r="65">
          <cell r="A65">
            <v>63</v>
          </cell>
          <cell r="B65">
            <v>1.5840000000000001</v>
          </cell>
        </row>
        <row r="66">
          <cell r="A66">
            <v>64</v>
          </cell>
          <cell r="B66">
            <v>1.6080000000000001</v>
          </cell>
        </row>
        <row r="67">
          <cell r="A67">
            <v>65</v>
          </cell>
          <cell r="B67">
            <v>1.6359999999999999</v>
          </cell>
        </row>
        <row r="68">
          <cell r="A68">
            <v>66</v>
          </cell>
          <cell r="B68">
            <v>1.671</v>
          </cell>
        </row>
        <row r="69">
          <cell r="A69">
            <v>67</v>
          </cell>
          <cell r="B69">
            <v>1.7190000000000001</v>
          </cell>
        </row>
        <row r="70">
          <cell r="A70">
            <v>68</v>
          </cell>
          <cell r="B70">
            <v>1.782</v>
          </cell>
        </row>
        <row r="71">
          <cell r="A71">
            <v>69</v>
          </cell>
          <cell r="B71">
            <v>1.8560000000000001</v>
          </cell>
        </row>
        <row r="72">
          <cell r="A72">
            <v>70</v>
          </cell>
          <cell r="B72">
            <v>1.9330000000000001</v>
          </cell>
        </row>
        <row r="73">
          <cell r="A73">
            <v>71</v>
          </cell>
          <cell r="B73">
            <v>2.0019999999999998</v>
          </cell>
        </row>
        <row r="74">
          <cell r="A74">
            <v>72</v>
          </cell>
          <cell r="B74">
            <v>2.0529999999999999</v>
          </cell>
        </row>
        <row r="75">
          <cell r="A75">
            <v>73</v>
          </cell>
          <cell r="B75">
            <v>2.0870000000000002</v>
          </cell>
        </row>
        <row r="76">
          <cell r="A76">
            <v>74</v>
          </cell>
          <cell r="B76">
            <v>2.113</v>
          </cell>
        </row>
        <row r="77">
          <cell r="A77">
            <v>75</v>
          </cell>
          <cell r="B77">
            <v>2.1419999999999999</v>
          </cell>
        </row>
        <row r="78">
          <cell r="A78">
            <v>76</v>
          </cell>
          <cell r="B78">
            <v>2.1840000000000002</v>
          </cell>
        </row>
        <row r="79">
          <cell r="A79">
            <v>77</v>
          </cell>
          <cell r="B79">
            <v>2.2509999999999999</v>
          </cell>
        </row>
        <row r="80">
          <cell r="A80">
            <v>78</v>
          </cell>
          <cell r="B80">
            <v>2.3580000000000001</v>
          </cell>
        </row>
        <row r="81">
          <cell r="A81">
            <v>79</v>
          </cell>
          <cell r="B81">
            <v>2.5</v>
          </cell>
        </row>
        <row r="82">
          <cell r="A82">
            <v>80</v>
          </cell>
          <cell r="B82">
            <v>2.669</v>
          </cell>
        </row>
        <row r="83">
          <cell r="A83">
            <v>81</v>
          </cell>
          <cell r="B83">
            <v>2.8490000000000002</v>
          </cell>
        </row>
        <row r="84">
          <cell r="A84">
            <v>82</v>
          </cell>
          <cell r="B84">
            <v>3.0179999999999998</v>
          </cell>
        </row>
        <row r="85">
          <cell r="A85">
            <v>83</v>
          </cell>
          <cell r="B85">
            <v>3.1659999999999999</v>
          </cell>
        </row>
        <row r="86">
          <cell r="A86">
            <v>84</v>
          </cell>
          <cell r="B86">
            <v>3.2879999999999998</v>
          </cell>
        </row>
        <row r="87">
          <cell r="A87">
            <v>85</v>
          </cell>
          <cell r="B87">
            <v>3.3860000000000001</v>
          </cell>
        </row>
        <row r="88">
          <cell r="A88">
            <v>86</v>
          </cell>
          <cell r="B88">
            <v>3.4580000000000002</v>
          </cell>
        </row>
        <row r="89">
          <cell r="A89">
            <v>87</v>
          </cell>
          <cell r="B89">
            <v>3.508</v>
          </cell>
        </row>
        <row r="90">
          <cell r="A90">
            <v>88</v>
          </cell>
          <cell r="B90">
            <v>3.54</v>
          </cell>
        </row>
        <row r="91">
          <cell r="A91">
            <v>89</v>
          </cell>
          <cell r="B91">
            <v>3.5590000000000002</v>
          </cell>
        </row>
        <row r="92">
          <cell r="A92">
            <v>90</v>
          </cell>
          <cell r="B92">
            <v>3.5710000000000002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2"/>
  <sheetViews>
    <sheetView topLeftCell="A10" workbookViewId="0">
      <selection activeCell="A23" sqref="A23"/>
    </sheetView>
  </sheetViews>
  <sheetFormatPr defaultRowHeight="14.4" x14ac:dyDescent="0.3"/>
  <cols>
    <col min="14" max="14" width="12.5546875" bestFit="1" customWidth="1"/>
    <col min="15" max="15" width="45.88671875" customWidth="1"/>
  </cols>
  <sheetData>
    <row r="2" spans="1:15" x14ac:dyDescent="0.3">
      <c r="A2" t="s">
        <v>53</v>
      </c>
      <c r="N2" t="s">
        <v>56</v>
      </c>
    </row>
    <row r="3" spans="1:15" x14ac:dyDescent="0.3">
      <c r="A3" t="s">
        <v>54</v>
      </c>
    </row>
    <row r="4" spans="1:15" x14ac:dyDescent="0.3">
      <c r="N4" s="31" t="s">
        <v>39</v>
      </c>
      <c r="O4" s="31" t="s">
        <v>40</v>
      </c>
    </row>
    <row r="5" spans="1:15" x14ac:dyDescent="0.3">
      <c r="A5" t="s">
        <v>67</v>
      </c>
    </row>
    <row r="6" spans="1:15" x14ac:dyDescent="0.3">
      <c r="B6" t="s">
        <v>41</v>
      </c>
    </row>
    <row r="8" spans="1:15" x14ac:dyDescent="0.3">
      <c r="A8" t="s">
        <v>42</v>
      </c>
    </row>
    <row r="9" spans="1:15" x14ac:dyDescent="0.3">
      <c r="B9" t="s">
        <v>43</v>
      </c>
    </row>
    <row r="10" spans="1:15" x14ac:dyDescent="0.3">
      <c r="B10" t="s">
        <v>82</v>
      </c>
    </row>
    <row r="12" spans="1:15" x14ac:dyDescent="0.3">
      <c r="A12" t="s">
        <v>64</v>
      </c>
    </row>
    <row r="14" spans="1:15" x14ac:dyDescent="0.3">
      <c r="A14" t="s">
        <v>44</v>
      </c>
    </row>
    <row r="15" spans="1:15" x14ac:dyDescent="0.3">
      <c r="A15" t="s">
        <v>45</v>
      </c>
    </row>
    <row r="16" spans="1:15" x14ac:dyDescent="0.3">
      <c r="A16" t="s">
        <v>46</v>
      </c>
    </row>
    <row r="17" spans="1:2" x14ac:dyDescent="0.3">
      <c r="A17" t="s">
        <v>83</v>
      </c>
    </row>
    <row r="19" spans="1:2" x14ac:dyDescent="0.3">
      <c r="A19" t="s">
        <v>49</v>
      </c>
    </row>
    <row r="21" spans="1:2" x14ac:dyDescent="0.3">
      <c r="A21" t="s">
        <v>47</v>
      </c>
    </row>
    <row r="23" spans="1:2" x14ac:dyDescent="0.3">
      <c r="A23" t="s">
        <v>48</v>
      </c>
    </row>
    <row r="25" spans="1:2" x14ac:dyDescent="0.3">
      <c r="A25" t="s">
        <v>50</v>
      </c>
      <c r="B25" t="s">
        <v>51</v>
      </c>
    </row>
    <row r="26" spans="1:2" x14ac:dyDescent="0.3">
      <c r="B26" t="s">
        <v>80</v>
      </c>
    </row>
    <row r="27" spans="1:2" x14ac:dyDescent="0.3">
      <c r="B27" t="s">
        <v>81</v>
      </c>
    </row>
    <row r="29" spans="1:2" x14ac:dyDescent="0.3">
      <c r="A29" t="s">
        <v>52</v>
      </c>
    </row>
    <row r="30" spans="1:2" x14ac:dyDescent="0.3">
      <c r="B30" t="s">
        <v>57</v>
      </c>
    </row>
    <row r="32" spans="1:2" x14ac:dyDescent="0.3">
      <c r="A32" t="s">
        <v>55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workbookViewId="0">
      <selection activeCell="F17" sqref="F17"/>
    </sheetView>
  </sheetViews>
  <sheetFormatPr defaultRowHeight="14.4" x14ac:dyDescent="0.3"/>
  <cols>
    <col min="1" max="1" width="15" bestFit="1" customWidth="1"/>
    <col min="4" max="4" width="12" bestFit="1" customWidth="1"/>
    <col min="5" max="5" width="11.5546875" bestFit="1" customWidth="1"/>
  </cols>
  <sheetData>
    <row r="1" spans="1:14" x14ac:dyDescent="0.3">
      <c r="A1" t="s">
        <v>19</v>
      </c>
      <c r="B1" t="s">
        <v>20</v>
      </c>
      <c r="D1" t="s">
        <v>21</v>
      </c>
      <c r="E1" t="s">
        <v>58</v>
      </c>
      <c r="F1" t="s">
        <v>59</v>
      </c>
      <c r="I1" t="s">
        <v>62</v>
      </c>
      <c r="N1" t="s">
        <v>73</v>
      </c>
    </row>
    <row r="2" spans="1:14" x14ac:dyDescent="0.3">
      <c r="A2">
        <v>0</v>
      </c>
      <c r="B2">
        <v>1</v>
      </c>
      <c r="D2" t="s">
        <v>22</v>
      </c>
      <c r="E2" t="s">
        <v>23</v>
      </c>
      <c r="I2" t="s">
        <v>22</v>
      </c>
      <c r="K2" t="s">
        <v>23</v>
      </c>
      <c r="N2" t="s">
        <v>74</v>
      </c>
    </row>
    <row r="3" spans="1:14" x14ac:dyDescent="0.3">
      <c r="A3">
        <v>1</v>
      </c>
      <c r="B3">
        <v>1</v>
      </c>
      <c r="C3" t="s">
        <v>24</v>
      </c>
      <c r="D3" s="33">
        <v>0.75194503000000001</v>
      </c>
      <c r="E3" s="33">
        <v>0.78349747599999997</v>
      </c>
      <c r="I3">
        <v>55</v>
      </c>
      <c r="J3">
        <v>1.5522309999999999</v>
      </c>
      <c r="K3">
        <v>45</v>
      </c>
      <c r="L3">
        <v>1.670561</v>
      </c>
      <c r="N3" t="s">
        <v>75</v>
      </c>
    </row>
    <row r="4" spans="1:14" x14ac:dyDescent="0.3">
      <c r="A4">
        <v>2</v>
      </c>
      <c r="B4">
        <v>1</v>
      </c>
      <c r="C4" t="s">
        <v>25</v>
      </c>
      <c r="D4" s="1">
        <v>175.50800000000001</v>
      </c>
      <c r="E4" s="1">
        <v>153.655</v>
      </c>
      <c r="I4">
        <v>61</v>
      </c>
      <c r="J4">
        <v>1.4401170000000001</v>
      </c>
      <c r="K4">
        <v>49</v>
      </c>
      <c r="L4">
        <v>1.559644</v>
      </c>
    </row>
    <row r="5" spans="1:14" x14ac:dyDescent="0.3">
      <c r="A5">
        <v>3</v>
      </c>
      <c r="B5">
        <v>1</v>
      </c>
      <c r="I5">
        <v>67</v>
      </c>
      <c r="J5">
        <v>1.3536999999999999</v>
      </c>
      <c r="K5">
        <v>55</v>
      </c>
      <c r="L5">
        <v>1.432118</v>
      </c>
    </row>
    <row r="6" spans="1:14" x14ac:dyDescent="0.3">
      <c r="A6">
        <v>4</v>
      </c>
      <c r="B6">
        <v>1</v>
      </c>
      <c r="I6">
        <v>73</v>
      </c>
      <c r="J6">
        <v>1.2856959999999999</v>
      </c>
      <c r="K6">
        <v>59</v>
      </c>
      <c r="L6">
        <v>1.3658090000000001</v>
      </c>
    </row>
    <row r="7" spans="1:14" x14ac:dyDescent="0.3">
      <c r="A7">
        <v>5</v>
      </c>
      <c r="B7">
        <v>1</v>
      </c>
      <c r="I7">
        <v>81</v>
      </c>
      <c r="J7">
        <v>1.215616</v>
      </c>
      <c r="K7">
        <v>64</v>
      </c>
      <c r="L7">
        <v>1.2982419999999999</v>
      </c>
    </row>
    <row r="8" spans="1:14" x14ac:dyDescent="0.3">
      <c r="A8">
        <v>6</v>
      </c>
      <c r="B8">
        <v>1</v>
      </c>
      <c r="I8">
        <v>89</v>
      </c>
      <c r="J8">
        <v>1.1625099999999999</v>
      </c>
      <c r="K8">
        <v>71</v>
      </c>
      <c r="L8">
        <v>1.2248399999999999</v>
      </c>
    </row>
    <row r="9" spans="1:14" x14ac:dyDescent="0.3">
      <c r="A9">
        <v>7</v>
      </c>
      <c r="B9">
        <v>1</v>
      </c>
      <c r="I9">
        <v>96</v>
      </c>
      <c r="J9">
        <v>1.1262289999999999</v>
      </c>
      <c r="K9">
        <v>76</v>
      </c>
      <c r="L9">
        <v>1.183684</v>
      </c>
    </row>
    <row r="10" spans="1:14" x14ac:dyDescent="0.3">
      <c r="A10">
        <v>8</v>
      </c>
      <c r="B10">
        <v>1</v>
      </c>
      <c r="I10">
        <v>102</v>
      </c>
      <c r="J10">
        <v>1.1009629999999999</v>
      </c>
      <c r="K10">
        <v>81</v>
      </c>
      <c r="L10">
        <v>1.1496850000000001</v>
      </c>
    </row>
    <row r="11" spans="1:14" x14ac:dyDescent="0.3">
      <c r="A11">
        <v>9</v>
      </c>
      <c r="B11">
        <v>1</v>
      </c>
      <c r="I11">
        <v>109</v>
      </c>
      <c r="J11">
        <v>1.076911</v>
      </c>
      <c r="K11">
        <v>87</v>
      </c>
      <c r="L11">
        <v>1.116377</v>
      </c>
    </row>
    <row r="12" spans="1:14" x14ac:dyDescent="0.3">
      <c r="A12">
        <v>10</v>
      </c>
      <c r="B12">
        <v>1</v>
      </c>
      <c r="I12" t="s">
        <v>70</v>
      </c>
      <c r="J12">
        <v>1</v>
      </c>
      <c r="K12" t="s">
        <v>69</v>
      </c>
      <c r="L12">
        <v>1</v>
      </c>
    </row>
    <row r="13" spans="1:14" x14ac:dyDescent="0.3">
      <c r="A13">
        <v>11</v>
      </c>
      <c r="B13">
        <v>1</v>
      </c>
    </row>
    <row r="14" spans="1:14" x14ac:dyDescent="0.3">
      <c r="A14">
        <v>12</v>
      </c>
      <c r="B14">
        <v>1</v>
      </c>
    </row>
    <row r="15" spans="1:14" x14ac:dyDescent="0.3">
      <c r="A15">
        <v>13</v>
      </c>
      <c r="B15">
        <v>1</v>
      </c>
    </row>
    <row r="16" spans="1:14" x14ac:dyDescent="0.3">
      <c r="A16">
        <v>14</v>
      </c>
      <c r="B16">
        <v>1</v>
      </c>
    </row>
    <row r="17" spans="1:2" x14ac:dyDescent="0.3">
      <c r="A17">
        <v>15</v>
      </c>
      <c r="B17">
        <v>1</v>
      </c>
    </row>
    <row r="18" spans="1:2" x14ac:dyDescent="0.3">
      <c r="A18">
        <v>16</v>
      </c>
      <c r="B18">
        <v>1</v>
      </c>
    </row>
    <row r="19" spans="1:2" x14ac:dyDescent="0.3">
      <c r="A19">
        <v>17</v>
      </c>
      <c r="B19">
        <v>1</v>
      </c>
    </row>
    <row r="20" spans="1:2" x14ac:dyDescent="0.3">
      <c r="A20">
        <v>18</v>
      </c>
      <c r="B20">
        <v>1</v>
      </c>
    </row>
    <row r="21" spans="1:2" x14ac:dyDescent="0.3">
      <c r="A21">
        <v>19</v>
      </c>
      <c r="B21">
        <v>1</v>
      </c>
    </row>
    <row r="22" spans="1:2" x14ac:dyDescent="0.3">
      <c r="A22">
        <v>20</v>
      </c>
      <c r="B22">
        <v>1</v>
      </c>
    </row>
    <row r="23" spans="1:2" x14ac:dyDescent="0.3">
      <c r="A23">
        <v>21</v>
      </c>
      <c r="B23">
        <v>1</v>
      </c>
    </row>
    <row r="24" spans="1:2" x14ac:dyDescent="0.3">
      <c r="A24">
        <v>22</v>
      </c>
      <c r="B24">
        <v>1</v>
      </c>
    </row>
    <row r="25" spans="1:2" x14ac:dyDescent="0.3">
      <c r="A25">
        <v>23</v>
      </c>
      <c r="B25">
        <v>1</v>
      </c>
    </row>
    <row r="26" spans="1:2" x14ac:dyDescent="0.3">
      <c r="A26">
        <v>24</v>
      </c>
      <c r="B26">
        <v>1</v>
      </c>
    </row>
    <row r="27" spans="1:2" x14ac:dyDescent="0.3">
      <c r="A27">
        <v>25</v>
      </c>
      <c r="B27">
        <v>1</v>
      </c>
    </row>
    <row r="28" spans="1:2" x14ac:dyDescent="0.3">
      <c r="A28">
        <v>26</v>
      </c>
      <c r="B28">
        <v>1</v>
      </c>
    </row>
    <row r="29" spans="1:2" x14ac:dyDescent="0.3">
      <c r="A29">
        <v>27</v>
      </c>
      <c r="B29">
        <v>1</v>
      </c>
    </row>
    <row r="30" spans="1:2" x14ac:dyDescent="0.3">
      <c r="A30">
        <v>28</v>
      </c>
      <c r="B30">
        <v>1</v>
      </c>
    </row>
    <row r="31" spans="1:2" x14ac:dyDescent="0.3">
      <c r="A31">
        <v>29</v>
      </c>
      <c r="B31">
        <v>1</v>
      </c>
    </row>
    <row r="32" spans="1:2" x14ac:dyDescent="0.3">
      <c r="A32">
        <v>30</v>
      </c>
      <c r="B32">
        <v>1</v>
      </c>
    </row>
    <row r="33" spans="1:2" x14ac:dyDescent="0.3">
      <c r="A33">
        <v>31</v>
      </c>
      <c r="B33">
        <v>1.016</v>
      </c>
    </row>
    <row r="34" spans="1:2" x14ac:dyDescent="0.3">
      <c r="A34">
        <v>32</v>
      </c>
      <c r="B34">
        <v>1.0309999999999999</v>
      </c>
    </row>
    <row r="35" spans="1:2" x14ac:dyDescent="0.3">
      <c r="A35">
        <v>33</v>
      </c>
      <c r="B35">
        <v>1.046</v>
      </c>
    </row>
    <row r="36" spans="1:2" x14ac:dyDescent="0.3">
      <c r="A36">
        <v>34</v>
      </c>
      <c r="B36">
        <v>1.0589999999999999</v>
      </c>
    </row>
    <row r="37" spans="1:2" x14ac:dyDescent="0.3">
      <c r="A37">
        <v>35</v>
      </c>
      <c r="B37">
        <v>1.0720000000000001</v>
      </c>
    </row>
    <row r="38" spans="1:2" x14ac:dyDescent="0.3">
      <c r="A38">
        <v>36</v>
      </c>
      <c r="B38">
        <v>1.083</v>
      </c>
    </row>
    <row r="39" spans="1:2" x14ac:dyDescent="0.3">
      <c r="A39">
        <v>37</v>
      </c>
      <c r="B39">
        <v>1.0960000000000001</v>
      </c>
    </row>
    <row r="40" spans="1:2" x14ac:dyDescent="0.3">
      <c r="A40">
        <v>38</v>
      </c>
      <c r="B40">
        <v>1.109</v>
      </c>
    </row>
    <row r="41" spans="1:2" x14ac:dyDescent="0.3">
      <c r="A41">
        <v>39</v>
      </c>
      <c r="B41">
        <v>1.1220000000000001</v>
      </c>
    </row>
    <row r="42" spans="1:2" x14ac:dyDescent="0.3">
      <c r="A42">
        <v>40</v>
      </c>
      <c r="B42">
        <v>1.135</v>
      </c>
    </row>
    <row r="43" spans="1:2" x14ac:dyDescent="0.3">
      <c r="A43">
        <v>41</v>
      </c>
      <c r="B43">
        <v>1.149</v>
      </c>
    </row>
    <row r="44" spans="1:2" x14ac:dyDescent="0.3">
      <c r="A44">
        <v>42</v>
      </c>
      <c r="B44">
        <v>1.1619999999999999</v>
      </c>
    </row>
    <row r="45" spans="1:2" x14ac:dyDescent="0.3">
      <c r="A45">
        <v>43</v>
      </c>
      <c r="B45">
        <v>1.1759999999999999</v>
      </c>
    </row>
    <row r="46" spans="1:2" x14ac:dyDescent="0.3">
      <c r="A46">
        <v>44</v>
      </c>
      <c r="B46">
        <v>1.1890000000000001</v>
      </c>
    </row>
    <row r="47" spans="1:2" x14ac:dyDescent="0.3">
      <c r="A47">
        <v>45</v>
      </c>
      <c r="B47">
        <v>1.2030000000000001</v>
      </c>
    </row>
    <row r="48" spans="1:2" x14ac:dyDescent="0.3">
      <c r="A48">
        <v>46</v>
      </c>
      <c r="B48">
        <v>1.218</v>
      </c>
    </row>
    <row r="49" spans="1:2" x14ac:dyDescent="0.3">
      <c r="A49">
        <v>47</v>
      </c>
      <c r="B49">
        <v>1.2330000000000001</v>
      </c>
    </row>
    <row r="50" spans="1:2" x14ac:dyDescent="0.3">
      <c r="A50">
        <v>48</v>
      </c>
      <c r="B50">
        <v>1.248</v>
      </c>
    </row>
    <row r="51" spans="1:2" x14ac:dyDescent="0.3">
      <c r="A51">
        <v>49</v>
      </c>
      <c r="B51">
        <v>1.2629999999999999</v>
      </c>
    </row>
    <row r="52" spans="1:2" x14ac:dyDescent="0.3">
      <c r="A52">
        <v>50</v>
      </c>
      <c r="B52">
        <v>1.2789999999999999</v>
      </c>
    </row>
    <row r="53" spans="1:2" x14ac:dyDescent="0.3">
      <c r="A53">
        <v>51</v>
      </c>
      <c r="B53">
        <v>1.2969999999999999</v>
      </c>
    </row>
    <row r="54" spans="1:2" x14ac:dyDescent="0.3">
      <c r="A54">
        <v>52</v>
      </c>
      <c r="B54">
        <v>1.3160000000000001</v>
      </c>
    </row>
    <row r="55" spans="1:2" x14ac:dyDescent="0.3">
      <c r="A55">
        <v>53</v>
      </c>
      <c r="B55">
        <v>1.3380000000000001</v>
      </c>
    </row>
    <row r="56" spans="1:2" x14ac:dyDescent="0.3">
      <c r="A56">
        <v>54</v>
      </c>
      <c r="B56">
        <v>1.361</v>
      </c>
    </row>
    <row r="57" spans="1:2" x14ac:dyDescent="0.3">
      <c r="A57">
        <v>55</v>
      </c>
      <c r="B57">
        <v>1.385</v>
      </c>
    </row>
    <row r="58" spans="1:2" x14ac:dyDescent="0.3">
      <c r="A58">
        <v>56</v>
      </c>
      <c r="B58">
        <v>1.411</v>
      </c>
    </row>
    <row r="59" spans="1:2" x14ac:dyDescent="0.3">
      <c r="A59">
        <v>57</v>
      </c>
      <c r="B59">
        <v>1.4370000000000001</v>
      </c>
    </row>
    <row r="60" spans="1:2" x14ac:dyDescent="0.3">
      <c r="A60">
        <v>58</v>
      </c>
      <c r="B60">
        <v>1.462</v>
      </c>
    </row>
    <row r="61" spans="1:2" x14ac:dyDescent="0.3">
      <c r="A61">
        <v>59</v>
      </c>
      <c r="B61">
        <v>1.488</v>
      </c>
    </row>
    <row r="62" spans="1:2" x14ac:dyDescent="0.3">
      <c r="A62">
        <v>60</v>
      </c>
      <c r="B62">
        <v>1.514</v>
      </c>
    </row>
    <row r="63" spans="1:2" x14ac:dyDescent="0.3">
      <c r="A63">
        <v>61</v>
      </c>
      <c r="B63">
        <v>1.5409999999999999</v>
      </c>
    </row>
    <row r="64" spans="1:2" x14ac:dyDescent="0.3">
      <c r="A64">
        <v>62</v>
      </c>
      <c r="B64">
        <v>1.5680000000000001</v>
      </c>
    </row>
    <row r="65" spans="1:2" x14ac:dyDescent="0.3">
      <c r="A65">
        <v>63</v>
      </c>
      <c r="B65">
        <v>1.5980000000000001</v>
      </c>
    </row>
    <row r="66" spans="1:2" x14ac:dyDescent="0.3">
      <c r="A66">
        <v>64</v>
      </c>
      <c r="B66">
        <v>1.629</v>
      </c>
    </row>
    <row r="67" spans="1:2" x14ac:dyDescent="0.3">
      <c r="A67">
        <v>65</v>
      </c>
      <c r="B67">
        <v>1.663</v>
      </c>
    </row>
    <row r="68" spans="1:2" x14ac:dyDescent="0.3">
      <c r="A68">
        <v>66</v>
      </c>
      <c r="B68">
        <v>1.6990000000000001</v>
      </c>
    </row>
    <row r="69" spans="1:2" x14ac:dyDescent="0.3">
      <c r="A69">
        <v>67</v>
      </c>
      <c r="B69">
        <v>1.738</v>
      </c>
    </row>
    <row r="70" spans="1:2" x14ac:dyDescent="0.3">
      <c r="A70">
        <v>68</v>
      </c>
      <c r="B70">
        <v>1.7789999999999999</v>
      </c>
    </row>
    <row r="71" spans="1:2" x14ac:dyDescent="0.3">
      <c r="A71">
        <v>69</v>
      </c>
      <c r="B71">
        <v>1.823</v>
      </c>
    </row>
    <row r="72" spans="1:2" x14ac:dyDescent="0.3">
      <c r="A72">
        <v>70</v>
      </c>
      <c r="B72">
        <v>1.867</v>
      </c>
    </row>
    <row r="73" spans="1:2" x14ac:dyDescent="0.3">
      <c r="A73">
        <v>71</v>
      </c>
      <c r="B73">
        <v>1.91</v>
      </c>
    </row>
    <row r="74" spans="1:2" x14ac:dyDescent="0.3">
      <c r="A74">
        <v>72</v>
      </c>
      <c r="B74">
        <v>1.9530000000000001</v>
      </c>
    </row>
    <row r="75" spans="1:2" x14ac:dyDescent="0.3">
      <c r="A75">
        <v>73</v>
      </c>
      <c r="B75">
        <v>2.004</v>
      </c>
    </row>
    <row r="76" spans="1:2" x14ac:dyDescent="0.3">
      <c r="A76">
        <v>74</v>
      </c>
      <c r="B76">
        <v>2.06</v>
      </c>
    </row>
    <row r="77" spans="1:2" x14ac:dyDescent="0.3">
      <c r="A77">
        <v>75</v>
      </c>
      <c r="B77">
        <v>2.117</v>
      </c>
    </row>
    <row r="78" spans="1:2" x14ac:dyDescent="0.3">
      <c r="A78">
        <v>76</v>
      </c>
      <c r="B78">
        <v>2.181</v>
      </c>
    </row>
    <row r="79" spans="1:2" x14ac:dyDescent="0.3">
      <c r="A79">
        <v>77</v>
      </c>
      <c r="B79">
        <v>2.2549999999999999</v>
      </c>
    </row>
    <row r="80" spans="1:2" x14ac:dyDescent="0.3">
      <c r="A80">
        <v>78</v>
      </c>
      <c r="B80">
        <v>2.3359999999999999</v>
      </c>
    </row>
    <row r="81" spans="1:2" x14ac:dyDescent="0.3">
      <c r="A81">
        <v>79</v>
      </c>
      <c r="B81">
        <v>2.419</v>
      </c>
    </row>
    <row r="82" spans="1:2" x14ac:dyDescent="0.3">
      <c r="A82">
        <v>80</v>
      </c>
      <c r="B82">
        <v>2.504</v>
      </c>
    </row>
    <row r="83" spans="1:2" x14ac:dyDescent="0.3">
      <c r="A83">
        <v>81</v>
      </c>
      <c r="B83">
        <v>2.597</v>
      </c>
    </row>
    <row r="84" spans="1:2" x14ac:dyDescent="0.3">
      <c r="A84">
        <v>82</v>
      </c>
      <c r="B84">
        <v>2.702</v>
      </c>
    </row>
    <row r="85" spans="1:2" x14ac:dyDescent="0.3">
      <c r="A85">
        <v>83</v>
      </c>
      <c r="B85">
        <v>2.831</v>
      </c>
    </row>
    <row r="86" spans="1:2" x14ac:dyDescent="0.3">
      <c r="A86">
        <v>84</v>
      </c>
      <c r="B86">
        <v>2.9809999999999999</v>
      </c>
    </row>
    <row r="87" spans="1:2" x14ac:dyDescent="0.3">
      <c r="A87">
        <v>85</v>
      </c>
      <c r="B87">
        <v>3.153</v>
      </c>
    </row>
    <row r="88" spans="1:2" x14ac:dyDescent="0.3">
      <c r="A88">
        <v>86</v>
      </c>
      <c r="B88">
        <v>3.3519999999999999</v>
      </c>
    </row>
    <row r="89" spans="1:2" x14ac:dyDescent="0.3">
      <c r="A89">
        <v>87</v>
      </c>
      <c r="B89">
        <v>3.58</v>
      </c>
    </row>
    <row r="90" spans="1:2" x14ac:dyDescent="0.3">
      <c r="A90">
        <v>88</v>
      </c>
      <c r="B90">
        <v>3.843</v>
      </c>
    </row>
    <row r="91" spans="1:2" x14ac:dyDescent="0.3">
      <c r="A91">
        <v>89</v>
      </c>
      <c r="B91">
        <v>4.1449999999999996</v>
      </c>
    </row>
    <row r="92" spans="1:2" x14ac:dyDescent="0.3">
      <c r="A92">
        <v>90</v>
      </c>
      <c r="B92">
        <v>4.4930000000000003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30"/>
  <sheetViews>
    <sheetView zoomScale="80" zoomScaleNormal="80" workbookViewId="0">
      <pane ySplit="4" topLeftCell="A5" activePane="bottomLeft" state="frozen"/>
      <selection activeCell="A2" sqref="A2:M2"/>
      <selection pane="bottomLeft" activeCell="C22" sqref="C22"/>
    </sheetView>
  </sheetViews>
  <sheetFormatPr defaultColWidth="9.109375" defaultRowHeight="14.4" x14ac:dyDescent="0.3"/>
  <cols>
    <col min="1" max="1" width="5" style="51" customWidth="1"/>
    <col min="2" max="2" width="4.6640625" style="51" customWidth="1"/>
    <col min="3" max="4" width="23.109375" style="51" bestFit="1" customWidth="1"/>
    <col min="5" max="5" width="7.33203125" style="51" bestFit="1" customWidth="1"/>
    <col min="6" max="6" width="6.6640625" style="51" bestFit="1" customWidth="1"/>
    <col min="7" max="7" width="9" style="51" bestFit="1" customWidth="1"/>
    <col min="8" max="8" width="9.88671875" style="51" bestFit="1" customWidth="1"/>
    <col min="9" max="9" width="12.109375" style="75" bestFit="1" customWidth="1"/>
    <col min="10" max="12" width="9.109375" style="51"/>
    <col min="13" max="13" width="4.88671875" style="47" hidden="1" customWidth="1"/>
    <col min="14" max="16" width="9.109375" style="76"/>
    <col min="17" max="17" width="4.88671875" style="47" hidden="1" customWidth="1"/>
    <col min="18" max="18" width="9.109375" style="51"/>
    <col min="19" max="19" width="5" style="51" bestFit="1" customWidth="1"/>
    <col min="20" max="20" width="8.33203125" style="51" customWidth="1"/>
    <col min="21" max="21" width="10.109375" style="52" bestFit="1" customWidth="1"/>
    <col min="22" max="22" width="10.109375" style="52" customWidth="1"/>
    <col min="23" max="23" width="6" style="51" bestFit="1" customWidth="1"/>
    <col min="24" max="25" width="9.109375" style="47" customWidth="1"/>
    <col min="26" max="42" width="9.109375" style="82" hidden="1" customWidth="1"/>
    <col min="43" max="16384" width="9.109375" style="47"/>
  </cols>
  <sheetData>
    <row r="1" spans="1:42" ht="21" x14ac:dyDescent="0.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42" ht="18.600000000000001" thickBot="1" x14ac:dyDescent="0.4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49" t="s">
        <v>2</v>
      </c>
      <c r="O2" s="50">
        <v>43430</v>
      </c>
      <c r="P2" s="50"/>
      <c r="Q2" s="50"/>
      <c r="R2" s="50"/>
      <c r="AO2" s="82" t="s">
        <v>36</v>
      </c>
      <c r="AP2" s="82" t="s">
        <v>35</v>
      </c>
    </row>
    <row r="3" spans="1:42" ht="19.5" customHeight="1" x14ac:dyDescent="0.3">
      <c r="A3" s="53" t="s">
        <v>4</v>
      </c>
      <c r="B3" s="54" t="s">
        <v>3</v>
      </c>
      <c r="C3" s="54" t="s">
        <v>5</v>
      </c>
      <c r="D3" s="54" t="s">
        <v>6</v>
      </c>
      <c r="E3" s="54" t="s">
        <v>76</v>
      </c>
      <c r="F3" s="54" t="s">
        <v>7</v>
      </c>
      <c r="G3" s="54" t="s">
        <v>8</v>
      </c>
      <c r="H3" s="54" t="s">
        <v>9</v>
      </c>
      <c r="I3" s="83" t="s">
        <v>68</v>
      </c>
      <c r="J3" s="54" t="s">
        <v>11</v>
      </c>
      <c r="K3" s="54"/>
      <c r="L3" s="54"/>
      <c r="M3" s="56"/>
      <c r="N3" s="54" t="s">
        <v>13</v>
      </c>
      <c r="O3" s="54"/>
      <c r="P3" s="54"/>
      <c r="Q3" s="56"/>
      <c r="R3" s="54" t="s">
        <v>14</v>
      </c>
      <c r="S3" s="54" t="s">
        <v>15</v>
      </c>
      <c r="T3" s="58" t="s">
        <v>66</v>
      </c>
      <c r="U3" s="58" t="s">
        <v>72</v>
      </c>
      <c r="V3" s="58" t="s">
        <v>71</v>
      </c>
      <c r="W3" s="54" t="s">
        <v>16</v>
      </c>
      <c r="AA3" s="82" t="s">
        <v>17</v>
      </c>
      <c r="AE3" s="82" t="s">
        <v>18</v>
      </c>
      <c r="AI3" s="82" t="s">
        <v>14</v>
      </c>
      <c r="AJ3" s="29" t="s">
        <v>34</v>
      </c>
      <c r="AK3" s="29" t="s">
        <v>23</v>
      </c>
      <c r="AL3" s="29" t="s">
        <v>35</v>
      </c>
      <c r="AM3" s="29" t="s">
        <v>36</v>
      </c>
      <c r="AO3" s="82" t="s">
        <v>63</v>
      </c>
      <c r="AP3" s="82" t="s">
        <v>63</v>
      </c>
    </row>
    <row r="4" spans="1:42" ht="19.5" customHeight="1" x14ac:dyDescent="0.3">
      <c r="A4" s="87"/>
      <c r="B4" s="88"/>
      <c r="C4" s="88"/>
      <c r="D4" s="88"/>
      <c r="E4" s="88"/>
      <c r="F4" s="88"/>
      <c r="G4" s="88"/>
      <c r="H4" s="88"/>
      <c r="I4" s="89"/>
      <c r="J4" s="90">
        <v>1</v>
      </c>
      <c r="K4" s="90">
        <v>2</v>
      </c>
      <c r="L4" s="90">
        <v>3</v>
      </c>
      <c r="M4" s="91" t="s">
        <v>12</v>
      </c>
      <c r="N4" s="92">
        <v>1</v>
      </c>
      <c r="O4" s="92">
        <v>2</v>
      </c>
      <c r="P4" s="92">
        <v>3</v>
      </c>
      <c r="Q4" s="91" t="s">
        <v>12</v>
      </c>
      <c r="R4" s="88"/>
      <c r="S4" s="88"/>
      <c r="T4" s="93"/>
      <c r="U4" s="93"/>
      <c r="V4" s="93"/>
      <c r="W4" s="88"/>
      <c r="Z4" s="82" t="s">
        <v>10</v>
      </c>
      <c r="AA4" s="82">
        <v>1</v>
      </c>
      <c r="AB4" s="82">
        <v>2</v>
      </c>
      <c r="AC4" s="82">
        <v>3</v>
      </c>
      <c r="AD4" s="82" t="s">
        <v>12</v>
      </c>
      <c r="AE4" s="82">
        <v>1</v>
      </c>
      <c r="AF4" s="82">
        <v>2</v>
      </c>
      <c r="AG4" s="82">
        <v>3</v>
      </c>
      <c r="AH4" s="82" t="s">
        <v>12</v>
      </c>
      <c r="AJ4" s="29" t="s">
        <v>37</v>
      </c>
      <c r="AK4" s="29" t="s">
        <v>37</v>
      </c>
      <c r="AL4" s="29" t="s">
        <v>38</v>
      </c>
      <c r="AM4" s="29" t="s">
        <v>38</v>
      </c>
      <c r="AO4" s="82" t="s">
        <v>65</v>
      </c>
      <c r="AP4" s="82" t="s">
        <v>65</v>
      </c>
    </row>
    <row r="5" spans="1:42" ht="19.5" customHeight="1" x14ac:dyDescent="0.3">
      <c r="A5" s="72"/>
      <c r="B5" s="72"/>
      <c r="C5" s="72"/>
      <c r="D5" s="72"/>
      <c r="E5" s="72"/>
      <c r="F5" s="20" t="str">
        <f>IF(G5="","",IF(LEFT(E5,1)="m",AJ5,AK5))</f>
        <v/>
      </c>
      <c r="G5" s="72"/>
      <c r="H5" s="72"/>
      <c r="I5" s="69"/>
      <c r="J5" s="72"/>
      <c r="K5" s="72"/>
      <c r="L5" s="72"/>
      <c r="M5" s="72"/>
      <c r="N5" s="72"/>
      <c r="O5" s="72"/>
      <c r="P5" s="72"/>
      <c r="Q5" s="72"/>
      <c r="R5" s="94" t="str">
        <f>IF(N5="", "", AI5)</f>
        <v/>
      </c>
      <c r="S5" s="72"/>
      <c r="T5" s="45" t="str">
        <f>IF(R5="","",IF(LEFT(E5,1)="m",(AP5*R5),(AO5*R5)))</f>
        <v/>
      </c>
      <c r="U5" s="45" t="str">
        <f>IF(R5="","",IF(LEFT(E5,1)="m",AL5,AM5))</f>
        <v/>
      </c>
      <c r="V5" s="45" t="str">
        <f>IF(R5="","",(VLOOKUP((YEAR($O$2)-Z5),SMM,2,FALSE))*U5)</f>
        <v/>
      </c>
      <c r="W5" s="72"/>
      <c r="Z5" s="82">
        <f>YEAR(I5)</f>
        <v>1900</v>
      </c>
      <c r="AA5" s="82">
        <f>IF(J5&gt;0, J5, 0)</f>
        <v>0</v>
      </c>
      <c r="AB5" s="82">
        <f>IF(K5&gt;0, K5, 0)</f>
        <v>0</v>
      </c>
      <c r="AC5" s="82">
        <f>IF(L5&gt;0, L5, 0)</f>
        <v>0</v>
      </c>
      <c r="AD5" s="82">
        <f>MAX(AA5:AC5)</f>
        <v>0</v>
      </c>
      <c r="AE5" s="82">
        <f>IF(N5&gt;0, N5, 0)</f>
        <v>0</v>
      </c>
      <c r="AF5" s="82">
        <f>IF(O5&gt;0, O5, 0)</f>
        <v>0</v>
      </c>
      <c r="AG5" s="82">
        <f>IF(P5&gt;0, P5, 0)</f>
        <v>0</v>
      </c>
      <c r="AH5" s="82">
        <f>MAX(AE5:AG5)</f>
        <v>0</v>
      </c>
      <c r="AI5" s="82" t="str">
        <f>IF(AN5=TRUE, AD5+AH5, "")</f>
        <v/>
      </c>
      <c r="AJ5" s="17" t="str">
        <f>IF(G5&lt;&gt;"",IF(G5&gt;109,"m&gt;109",IF(G5&gt;102,"m109",IF(G5&gt;96,"m102",IF(G5&gt;89,"m96",IF(G5&gt;81,"m89",IF(G5&gt;73,"m81",IF(G5&gt;67,"m73",IF(G5&gt;61,"m67",IF(G5&gt;55,"m61","m55"))))))))),"")</f>
        <v/>
      </c>
      <c r="AK5" s="17" t="str">
        <f>IF(G5&lt;&gt;"",IF(G5&gt;87,"f&gt;87",IF(G5&gt;81,"f87",IF(G5&gt;76, "f81",IF(G5&gt;71,"f76",IF(G5&gt;64,"f71",IF(G5&gt;59,"f64",IF(G5&gt;55,"f59",IF(G5&gt;49,"f55", IF(G5&gt;45,"f49","f45"))))))))),"")</f>
        <v/>
      </c>
      <c r="AL5" s="30" t="str">
        <f>IF(R5="","",10^(Tables!$D$3*((LOG10(G5/Tables!$D$4))^2))*R5)</f>
        <v/>
      </c>
      <c r="AM5" s="2" t="str">
        <f>IF(R5="","",10^(Tables!$E$3*((LOG10(G5/Tables!$E$4))^2))*R5)</f>
        <v/>
      </c>
      <c r="AN5" s="82" t="b">
        <f>AND(AD5&gt;0, AH5&gt;0)</f>
        <v>0</v>
      </c>
      <c r="AO5" s="82" t="str">
        <f>_xlfn.IFS(R5="","", G5&gt;87, Tables!$L$12, G5&gt;81,Tables!$L$11,G5&gt;76, Tables!$L$10, G5&gt;71, Tables!$L$9, G5&gt;64,Tables!$L$8, G5&gt;59, Tables!$L$7, G5&gt;55, Tables!$L$6, G5&gt;49, Tables!$L$5,G5&gt;45, Tables!$L$4, G5&lt;=45,Tables!$L$3)</f>
        <v/>
      </c>
      <c r="AP5" s="82" t="str">
        <f>_xlfn.IFS(R5="","", G5&gt;109, Tables!$J$12, G5&gt;102,Tables!$J$11,G5&gt;96, Tables!$J$10, G5&gt;89, Tables!$J$9, G5&gt;81,Tables!$J$8, G5&gt;73, Tables!$J$7, G5&gt;67, Tables!$J$6, G5&gt;61, Tables!$J$5,G5&gt;55, Tables!$J$4, G5&lt;=55,Tables!$J$3)</f>
        <v/>
      </c>
    </row>
    <row r="6" spans="1:42" ht="19.5" customHeight="1" x14ac:dyDescent="0.3">
      <c r="A6" s="72"/>
      <c r="B6" s="72"/>
      <c r="C6" s="72"/>
      <c r="D6" s="72"/>
      <c r="E6" s="72"/>
      <c r="F6" s="20" t="str">
        <f>IF(G6="","",IF(LEFT(E6,1)="m",AJ6,AK6))</f>
        <v/>
      </c>
      <c r="G6" s="72"/>
      <c r="H6" s="72"/>
      <c r="I6" s="69"/>
      <c r="J6" s="72"/>
      <c r="K6" s="72"/>
      <c r="L6" s="72"/>
      <c r="M6" s="72"/>
      <c r="N6" s="72"/>
      <c r="O6" s="72"/>
      <c r="P6" s="72"/>
      <c r="Q6" s="72"/>
      <c r="R6" s="94" t="str">
        <f>IF(N6="", "", AI6)</f>
        <v/>
      </c>
      <c r="S6" s="72"/>
      <c r="T6" s="45" t="str">
        <f>IF(R6="","",IF(LEFT(E6,1)="m",(AP6*R6),(AO6*R6)))</f>
        <v/>
      </c>
      <c r="U6" s="45" t="str">
        <f>IF(R6="","",IF(LEFT(E6,1)="m",AL6,AM6))</f>
        <v/>
      </c>
      <c r="V6" s="45" t="str">
        <f>IF(R6="","",(VLOOKUP((YEAR($O$2)-Z6),SMM,2,FALSE))*U6)</f>
        <v/>
      </c>
      <c r="W6" s="72"/>
      <c r="Z6" s="82">
        <f t="shared" ref="Z6:Z24" si="0">YEAR(I6)</f>
        <v>1900</v>
      </c>
      <c r="AA6" s="82">
        <f>IF(J6&gt;0, J6, 0)</f>
        <v>0</v>
      </c>
      <c r="AB6" s="82">
        <f>IF(K6&gt;0, K6, 0)</f>
        <v>0</v>
      </c>
      <c r="AC6" s="82">
        <f>IF(L6&gt;0, L6, 0)</f>
        <v>0</v>
      </c>
      <c r="AD6" s="82">
        <f t="shared" ref="AD6:AD24" si="1">MAX(AA6:AC6)</f>
        <v>0</v>
      </c>
      <c r="AE6" s="82">
        <f>IF(N6&gt;0, N6, 0)</f>
        <v>0</v>
      </c>
      <c r="AF6" s="82">
        <f>IF(O6&gt;0, O6, 0)</f>
        <v>0</v>
      </c>
      <c r="AG6" s="82">
        <f>IF(P6&gt;0, P6, 0)</f>
        <v>0</v>
      </c>
      <c r="AH6" s="82">
        <f t="shared" ref="AH6:AH24" si="2">MAX(AE6:AG6)</f>
        <v>0</v>
      </c>
      <c r="AI6" s="82" t="str">
        <f t="shared" ref="AI6:AI24" si="3">IF(AN6=TRUE, AD6+AH6, "")</f>
        <v/>
      </c>
      <c r="AJ6" s="17" t="str">
        <f>IF(G6&lt;&gt;"",IF(G6&gt;109,"m&gt;109",IF(G6&gt;102,"m109",IF(G6&gt;96,"m102",IF(G6&gt;89,"m96",IF(G6&gt;81,"m89",IF(G6&gt;73,"m81",IF(G6&gt;67,"m73",IF(G6&gt;61,"m67",IF(G6&gt;55,"m61","m55"))))))))),"")</f>
        <v/>
      </c>
      <c r="AK6" s="17" t="str">
        <f>IF(G6&lt;&gt;"",IF(G6&gt;87,"f&gt;87",IF(G6&gt;81,"f87",IF(G6&gt;76, "f81",IF(G6&gt;71,"f76",IF(G6&gt;64,"f71",IF(G6&gt;59,"f64",IF(G6&gt;55,"f59",IF(G6&gt;49,"f55", IF(G6&gt;45,"f49","f45"))))))))),"")</f>
        <v/>
      </c>
      <c r="AL6" s="30" t="str">
        <f>IF(R6="","",10^(Tables!$D$3*((LOG10(G6/Tables!$D$4))^2))*R6)</f>
        <v/>
      </c>
      <c r="AM6" s="2" t="str">
        <f>IF(R6="","",10^(Tables!$E$3*((LOG10(G6/Tables!$E$4))^2))*R6)</f>
        <v/>
      </c>
      <c r="AN6" s="82" t="b">
        <f t="shared" ref="AN6:AN24" si="4">AND(AD6&gt;0, AH6&gt;0)</f>
        <v>0</v>
      </c>
      <c r="AO6" s="82" t="str">
        <f>_xlfn.IFS(R6="","", G6&gt;87, Tables!$L$12, G6&gt;81,Tables!$L$11,G6&gt;76, Tables!$L$10, G6&gt;71, Tables!$L$9, G6&gt;64,Tables!$L$8, G6&gt;59, Tables!$L$7, G6&gt;55, Tables!$L$6, G6&gt;49, Tables!$L$5,G6&gt;45, Tables!$L$4, G6&lt;=45,Tables!$L$3)</f>
        <v/>
      </c>
      <c r="AP6" s="82" t="str">
        <f>_xlfn.IFS(R6="","", G6&gt;109, Tables!$J$12, G6&gt;102,Tables!$J$11,G6&gt;96, Tables!$J$10, G6&gt;89, Tables!$J$9, G6&gt;81,Tables!$J$8, G6&gt;73, Tables!$J$7, G6&gt;67, Tables!$J$6, G6&gt;61, Tables!$J$5,G6&gt;55, Tables!$J$4, G6&lt;=55,Tables!$J$3)</f>
        <v/>
      </c>
    </row>
    <row r="7" spans="1:42" ht="19.5" customHeight="1" x14ac:dyDescent="0.3">
      <c r="A7" s="72"/>
      <c r="B7" s="72"/>
      <c r="C7" s="72"/>
      <c r="D7" s="72"/>
      <c r="E7" s="72"/>
      <c r="F7" s="20" t="str">
        <f>IF(G7="","",IF(LEFT(E7,1)="m",AJ7,AK7))</f>
        <v/>
      </c>
      <c r="G7" s="72"/>
      <c r="H7" s="72"/>
      <c r="I7" s="69"/>
      <c r="J7" s="72"/>
      <c r="K7" s="72"/>
      <c r="L7" s="72"/>
      <c r="M7" s="72"/>
      <c r="N7" s="72"/>
      <c r="O7" s="72"/>
      <c r="P7" s="72"/>
      <c r="Q7" s="72"/>
      <c r="R7" s="94" t="str">
        <f>IF(N7="", "", AI7)</f>
        <v/>
      </c>
      <c r="S7" s="72"/>
      <c r="T7" s="45" t="str">
        <f>IF(R7="","",IF(LEFT(E7,1)="m",(AP7*R7),(AO7*R7)))</f>
        <v/>
      </c>
      <c r="U7" s="45" t="str">
        <f>IF(R7="","",IF(LEFT(E7,1)="m",AL7,AM7))</f>
        <v/>
      </c>
      <c r="V7" s="45" t="str">
        <f>IF(R7="","",(VLOOKUP((YEAR($O$2)-Z7),SMM,2,FALSE))*U7)</f>
        <v/>
      </c>
      <c r="W7" s="72"/>
      <c r="Z7" s="82">
        <f t="shared" si="0"/>
        <v>1900</v>
      </c>
      <c r="AA7" s="82">
        <f>IF(J7&gt;0, J7, 0)</f>
        <v>0</v>
      </c>
      <c r="AB7" s="82">
        <f>IF(K7&gt;0, K7, 0)</f>
        <v>0</v>
      </c>
      <c r="AC7" s="82">
        <f>IF(L7&gt;0, L7, 0)</f>
        <v>0</v>
      </c>
      <c r="AD7" s="82">
        <f t="shared" si="1"/>
        <v>0</v>
      </c>
      <c r="AE7" s="82">
        <f>IF(N7&gt;0, N7, 0)</f>
        <v>0</v>
      </c>
      <c r="AF7" s="82">
        <f>IF(O7&gt;0, O7, 0)</f>
        <v>0</v>
      </c>
      <c r="AG7" s="82">
        <f>IF(P7&gt;0, P7, 0)</f>
        <v>0</v>
      </c>
      <c r="AH7" s="82">
        <f t="shared" si="2"/>
        <v>0</v>
      </c>
      <c r="AI7" s="82" t="str">
        <f t="shared" si="3"/>
        <v/>
      </c>
      <c r="AJ7" s="17" t="str">
        <f>IF(G7&lt;&gt;"",IF(G7&gt;109,"m&gt;109",IF(G7&gt;102,"m109",IF(G7&gt;96,"m102",IF(G7&gt;89,"m96",IF(G7&gt;81,"m89",IF(G7&gt;73,"m81",IF(G7&gt;67,"m73",IF(G7&gt;61,"m67",IF(G7&gt;55,"m61","m55"))))))))),"")</f>
        <v/>
      </c>
      <c r="AK7" s="17" t="str">
        <f>IF(G7&lt;&gt;"",IF(G7&gt;87,"f&gt;87",IF(G7&gt;81,"f87",IF(G7&gt;76, "f81",IF(G7&gt;71,"f76",IF(G7&gt;64,"f71",IF(G7&gt;59,"f64",IF(G7&gt;55,"f59",IF(G7&gt;49,"f55", IF(G7&gt;45,"f49","f45"))))))))),"")</f>
        <v/>
      </c>
      <c r="AL7" s="30" t="str">
        <f>IF(R7="","",10^(Tables!$D$3*((LOG10(G7/Tables!$D$4))^2))*R7)</f>
        <v/>
      </c>
      <c r="AM7" s="2" t="str">
        <f>IF(R7="","",10^(Tables!$E$3*((LOG10(G7/Tables!$E$4))^2))*R7)</f>
        <v/>
      </c>
      <c r="AN7" s="82" t="b">
        <f t="shared" si="4"/>
        <v>0</v>
      </c>
      <c r="AO7" s="82" t="str">
        <f>_xlfn.IFS(R7="","", G7&gt;87, Tables!$L$12, G7&gt;81,Tables!$L$11,G7&gt;76, Tables!$L$10, G7&gt;71, Tables!$L$9, G7&gt;64,Tables!$L$8, G7&gt;59, Tables!$L$7, G7&gt;55, Tables!$L$6, G7&gt;49, Tables!$L$5,G7&gt;45, Tables!$L$4, G7&lt;=45,Tables!$L$3)</f>
        <v/>
      </c>
      <c r="AP7" s="82" t="str">
        <f>_xlfn.IFS(R7="","", G7&gt;109, Tables!$J$12, G7&gt;102,Tables!$J$11,G7&gt;96, Tables!$J$10, G7&gt;89, Tables!$J$9, G7&gt;81,Tables!$J$8, G7&gt;73, Tables!$J$7, G7&gt;67, Tables!$J$6, G7&gt;61, Tables!$J$5,G7&gt;55, Tables!$J$4, G7&lt;=55,Tables!$J$3)</f>
        <v/>
      </c>
    </row>
    <row r="8" spans="1:42" ht="19.5" customHeight="1" x14ac:dyDescent="0.3">
      <c r="A8" s="72"/>
      <c r="B8" s="72"/>
      <c r="C8" s="72"/>
      <c r="D8" s="72"/>
      <c r="E8" s="72"/>
      <c r="F8" s="20" t="str">
        <f>IF(G8="","",IF(LEFT(E8,1)="m",AJ8,AK8))</f>
        <v/>
      </c>
      <c r="G8" s="72"/>
      <c r="H8" s="72"/>
      <c r="I8" s="69"/>
      <c r="J8" s="72"/>
      <c r="K8" s="72"/>
      <c r="L8" s="72"/>
      <c r="M8" s="72"/>
      <c r="N8" s="72"/>
      <c r="O8" s="72"/>
      <c r="P8" s="72"/>
      <c r="Q8" s="72"/>
      <c r="R8" s="94" t="str">
        <f>IF(N8="", "", AI8)</f>
        <v/>
      </c>
      <c r="S8" s="72"/>
      <c r="T8" s="45" t="str">
        <f>IF(R8="","",IF(LEFT(E8,1)="m",(AP8*R8),(AO8*R8)))</f>
        <v/>
      </c>
      <c r="U8" s="45" t="str">
        <f>IF(R8="","",IF(LEFT(E8,1)="m",AL8,AM8))</f>
        <v/>
      </c>
      <c r="V8" s="45" t="str">
        <f>IF(R8="","",(VLOOKUP((YEAR($O$2)-Z8),SMM,2,FALSE))*U8)</f>
        <v/>
      </c>
      <c r="W8" s="72"/>
      <c r="Z8" s="82">
        <f t="shared" si="0"/>
        <v>1900</v>
      </c>
      <c r="AA8" s="82">
        <f>IF(J8&gt;0, J8, 0)</f>
        <v>0</v>
      </c>
      <c r="AB8" s="82">
        <f>IF(K8&gt;0, K8, 0)</f>
        <v>0</v>
      </c>
      <c r="AC8" s="82">
        <f>IF(L8&gt;0, L8, 0)</f>
        <v>0</v>
      </c>
      <c r="AD8" s="82">
        <f t="shared" si="1"/>
        <v>0</v>
      </c>
      <c r="AE8" s="82">
        <f>IF(N8&gt;0, N8, 0)</f>
        <v>0</v>
      </c>
      <c r="AF8" s="82">
        <f>IF(O8&gt;0, O8, 0)</f>
        <v>0</v>
      </c>
      <c r="AG8" s="82">
        <f>IF(P8&gt;0, P8, 0)</f>
        <v>0</v>
      </c>
      <c r="AH8" s="82">
        <f t="shared" si="2"/>
        <v>0</v>
      </c>
      <c r="AI8" s="82" t="str">
        <f t="shared" si="3"/>
        <v/>
      </c>
      <c r="AJ8" s="17" t="str">
        <f>IF(G8&lt;&gt;"",IF(G8&gt;109,"m&gt;109",IF(G8&gt;102,"m109",IF(G8&gt;96,"m102",IF(G8&gt;89,"m96",IF(G8&gt;81,"m89",IF(G8&gt;73,"m81",IF(G8&gt;67,"m73",IF(G8&gt;61,"m67",IF(G8&gt;55,"m61","m55"))))))))),"")</f>
        <v/>
      </c>
      <c r="AK8" s="17" t="str">
        <f>IF(G8&lt;&gt;"",IF(G8&gt;87,"f&gt;87",IF(G8&gt;81,"f87",IF(G8&gt;76, "f81",IF(G8&gt;71,"f76",IF(G8&gt;64,"f71",IF(G8&gt;59,"f64",IF(G8&gt;55,"f59",IF(G8&gt;49,"f55", IF(G8&gt;45,"f49","f45"))))))))),"")</f>
        <v/>
      </c>
      <c r="AL8" s="30" t="str">
        <f>IF(R8="","",10^(Tables!$D$3*((LOG10(G8/Tables!$D$4))^2))*R8)</f>
        <v/>
      </c>
      <c r="AM8" s="2" t="str">
        <f>IF(R8="","",10^(Tables!$E$3*((LOG10(G8/Tables!$E$4))^2))*R8)</f>
        <v/>
      </c>
      <c r="AN8" s="82" t="b">
        <f t="shared" si="4"/>
        <v>0</v>
      </c>
      <c r="AO8" s="82" t="str">
        <f>_xlfn.IFS(R8="","", G8&gt;87, Tables!$L$12, G8&gt;81,Tables!$L$11,G8&gt;76, Tables!$L$10, G8&gt;71, Tables!$L$9, G8&gt;64,Tables!$L$8, G8&gt;59, Tables!$L$7, G8&gt;55, Tables!$L$6, G8&gt;49, Tables!$L$5,G8&gt;45, Tables!$L$4, G8&lt;=45,Tables!$L$3)</f>
        <v/>
      </c>
      <c r="AP8" s="82" t="str">
        <f>_xlfn.IFS(R8="","", G8&gt;109, Tables!$J$12, G8&gt;102,Tables!$J$11,G8&gt;96, Tables!$J$10, G8&gt;89, Tables!$J$9, G8&gt;81,Tables!$J$8, G8&gt;73, Tables!$J$7, G8&gt;67, Tables!$J$6, G8&gt;61, Tables!$J$5,G8&gt;55, Tables!$J$4, G8&lt;=55,Tables!$J$3)</f>
        <v/>
      </c>
    </row>
    <row r="9" spans="1:42" ht="19.5" customHeight="1" x14ac:dyDescent="0.3">
      <c r="A9" s="72"/>
      <c r="B9" s="72"/>
      <c r="C9" s="72"/>
      <c r="D9" s="72"/>
      <c r="E9" s="72"/>
      <c r="F9" s="20" t="str">
        <f>IF(G9="","",IF(LEFT(E9,1)="m",AJ9,AK9))</f>
        <v/>
      </c>
      <c r="G9" s="72"/>
      <c r="H9" s="72"/>
      <c r="I9" s="69"/>
      <c r="J9" s="72"/>
      <c r="K9" s="72"/>
      <c r="L9" s="72"/>
      <c r="M9" s="72"/>
      <c r="N9" s="72"/>
      <c r="O9" s="72"/>
      <c r="P9" s="72"/>
      <c r="Q9" s="72"/>
      <c r="R9" s="94" t="str">
        <f>IF(N9="", "", AI9)</f>
        <v/>
      </c>
      <c r="S9" s="72"/>
      <c r="T9" s="45" t="str">
        <f>IF(R9="","",IF(LEFT(E9,1)="m",(AP9*R9),(AO9*R9)))</f>
        <v/>
      </c>
      <c r="U9" s="45" t="str">
        <f>IF(R9="","",IF(LEFT(E9,1)="m",AL9,AM9))</f>
        <v/>
      </c>
      <c r="V9" s="45" t="str">
        <f>IF(R9="","",(VLOOKUP((YEAR($O$2)-Z9),SMM,2,FALSE))*U9)</f>
        <v/>
      </c>
      <c r="W9" s="72"/>
      <c r="Z9" s="82">
        <f t="shared" si="0"/>
        <v>1900</v>
      </c>
      <c r="AA9" s="82">
        <f>IF(J9&gt;0, J9, 0)</f>
        <v>0</v>
      </c>
      <c r="AB9" s="82">
        <f>IF(K9&gt;0, K9, 0)</f>
        <v>0</v>
      </c>
      <c r="AC9" s="82">
        <f>IF(L9&gt;0, L9, 0)</f>
        <v>0</v>
      </c>
      <c r="AD9" s="82">
        <f t="shared" si="1"/>
        <v>0</v>
      </c>
      <c r="AE9" s="82">
        <f>IF(N9&gt;0, N9, 0)</f>
        <v>0</v>
      </c>
      <c r="AF9" s="82">
        <f>IF(O9&gt;0, O9, 0)</f>
        <v>0</v>
      </c>
      <c r="AG9" s="82">
        <f>IF(P9&gt;0, P9, 0)</f>
        <v>0</v>
      </c>
      <c r="AH9" s="82">
        <f t="shared" si="2"/>
        <v>0</v>
      </c>
      <c r="AI9" s="82" t="str">
        <f t="shared" si="3"/>
        <v/>
      </c>
      <c r="AJ9" s="17" t="str">
        <f>IF(G9&lt;&gt;"",IF(G9&gt;109,"m&gt;109",IF(G9&gt;102,"m109",IF(G9&gt;96,"m102",IF(G9&gt;89,"m96",IF(G9&gt;81,"m89",IF(G9&gt;73,"m81",IF(G9&gt;67,"m73",IF(G9&gt;61,"m67",IF(G9&gt;55,"m61","m55"))))))))),"")</f>
        <v/>
      </c>
      <c r="AK9" s="17" t="str">
        <f>IF(G9&lt;&gt;"",IF(G9&gt;87,"f&gt;87",IF(G9&gt;81,"f87",IF(G9&gt;76, "f81",IF(G9&gt;71,"f76",IF(G9&gt;64,"f71",IF(G9&gt;59,"f64",IF(G9&gt;55,"f59",IF(G9&gt;49,"f55", IF(G9&gt;45,"f49","f45"))))))))),"")</f>
        <v/>
      </c>
      <c r="AL9" s="30" t="str">
        <f>IF(R9="","",10^(Tables!$D$3*((LOG10(G9/Tables!$D$4))^2))*R9)</f>
        <v/>
      </c>
      <c r="AM9" s="2" t="str">
        <f>IF(R9="","",10^(Tables!$E$3*((LOG10(G9/Tables!$E$4))^2))*R9)</f>
        <v/>
      </c>
      <c r="AN9" s="82" t="b">
        <f t="shared" si="4"/>
        <v>0</v>
      </c>
      <c r="AO9" s="82" t="str">
        <f>_xlfn.IFS(R9="","", G9&gt;87, Tables!$L$12, G9&gt;81,Tables!$L$11,G9&gt;76, Tables!$L$10, G9&gt;71, Tables!$L$9, G9&gt;64,Tables!$L$8, G9&gt;59, Tables!$L$7, G9&gt;55, Tables!$L$6, G9&gt;49, Tables!$L$5,G9&gt;45, Tables!$L$4, G9&lt;=45,Tables!$L$3)</f>
        <v/>
      </c>
      <c r="AP9" s="82" t="str">
        <f>_xlfn.IFS(R9="","", G9&gt;109, Tables!$J$12, G9&gt;102,Tables!$J$11,G9&gt;96, Tables!$J$10, G9&gt;89, Tables!$J$9, G9&gt;81,Tables!$J$8, G9&gt;73, Tables!$J$7, G9&gt;67, Tables!$J$6, G9&gt;61, Tables!$J$5,G9&gt;55, Tables!$J$4, G9&lt;=55,Tables!$J$3)</f>
        <v/>
      </c>
    </row>
    <row r="10" spans="1:42" ht="19.5" customHeight="1" x14ac:dyDescent="0.3">
      <c r="A10" s="72"/>
      <c r="B10" s="72"/>
      <c r="C10" s="72"/>
      <c r="D10" s="72"/>
      <c r="E10" s="72"/>
      <c r="F10" s="20" t="str">
        <f>IF(G10="","",IF(LEFT(E10,1)="m",AJ10,AK10))</f>
        <v/>
      </c>
      <c r="G10" s="72"/>
      <c r="H10" s="72"/>
      <c r="I10" s="69"/>
      <c r="J10" s="72"/>
      <c r="K10" s="72"/>
      <c r="L10" s="72"/>
      <c r="M10" s="72"/>
      <c r="N10" s="72"/>
      <c r="O10" s="72"/>
      <c r="P10" s="72"/>
      <c r="Q10" s="72"/>
      <c r="R10" s="94" t="str">
        <f>IF(N10="", "", AI10)</f>
        <v/>
      </c>
      <c r="S10" s="72"/>
      <c r="T10" s="45" t="str">
        <f>IF(R10="","",IF(LEFT(E10,1)="m",(AP10*R10),(AO10*R10)))</f>
        <v/>
      </c>
      <c r="U10" s="45" t="str">
        <f>IF(R10="","",IF(LEFT(E10,1)="m",AL10,AM10))</f>
        <v/>
      </c>
      <c r="V10" s="45" t="str">
        <f>IF(R10="","",(VLOOKUP((YEAR($O$2)-Z10),SMM,2,FALSE))*U10)</f>
        <v/>
      </c>
      <c r="W10" s="72"/>
      <c r="Z10" s="82">
        <f t="shared" si="0"/>
        <v>1900</v>
      </c>
      <c r="AA10" s="82">
        <f>IF(J10&gt;0, J10, 0)</f>
        <v>0</v>
      </c>
      <c r="AB10" s="82">
        <f>IF(K10&gt;0, K10, 0)</f>
        <v>0</v>
      </c>
      <c r="AC10" s="82">
        <f>IF(L10&gt;0, L10, 0)</f>
        <v>0</v>
      </c>
      <c r="AD10" s="82">
        <f t="shared" si="1"/>
        <v>0</v>
      </c>
      <c r="AE10" s="82">
        <f>IF(N10&gt;0, N10, 0)</f>
        <v>0</v>
      </c>
      <c r="AF10" s="82">
        <f>IF(O10&gt;0, O10, 0)</f>
        <v>0</v>
      </c>
      <c r="AG10" s="82">
        <f>IF(P10&gt;0, P10, 0)</f>
        <v>0</v>
      </c>
      <c r="AH10" s="82">
        <f t="shared" si="2"/>
        <v>0</v>
      </c>
      <c r="AI10" s="82" t="str">
        <f t="shared" si="3"/>
        <v/>
      </c>
      <c r="AJ10" s="17" t="str">
        <f>IF(G10&lt;&gt;"",IF(G10&gt;109,"m&gt;109",IF(G10&gt;102,"m109",IF(G10&gt;96,"m102",IF(G10&gt;89,"m96",IF(G10&gt;81,"m89",IF(G10&gt;73,"m81",IF(G10&gt;67,"m73",IF(G10&gt;61,"m67",IF(G10&gt;55,"m61","m55"))))))))),"")</f>
        <v/>
      </c>
      <c r="AK10" s="17" t="str">
        <f>IF(G10&lt;&gt;"",IF(G10&gt;87,"f&gt;87",IF(G10&gt;81,"f87",IF(G10&gt;76, "f81",IF(G10&gt;71,"f76",IF(G10&gt;64,"f71",IF(G10&gt;59,"f64",IF(G10&gt;55,"f59",IF(G10&gt;49,"f55", IF(G10&gt;45,"f49","f45"))))))))),"")</f>
        <v/>
      </c>
      <c r="AL10" s="30" t="str">
        <f>IF(R10="","",10^(Tables!$D$3*((LOG10(G10/Tables!$D$4))^2))*R10)</f>
        <v/>
      </c>
      <c r="AM10" s="2" t="str">
        <f>IF(R10="","",10^(Tables!$E$3*((LOG10(G10/Tables!$E$4))^2))*R10)</f>
        <v/>
      </c>
      <c r="AN10" s="82" t="b">
        <f t="shared" si="4"/>
        <v>0</v>
      </c>
      <c r="AO10" s="82" t="str">
        <f>_xlfn.IFS(R10="","", G10&gt;87, Tables!$L$12, G10&gt;81,Tables!$L$11,G10&gt;76, Tables!$L$10, G10&gt;71, Tables!$L$9, G10&gt;64,Tables!$L$8, G10&gt;59, Tables!$L$7, G10&gt;55, Tables!$L$6, G10&gt;49, Tables!$L$5,G10&gt;45, Tables!$L$4, G10&lt;=45,Tables!$L$3)</f>
        <v/>
      </c>
      <c r="AP10" s="82" t="str">
        <f>_xlfn.IFS(R10="","", G10&gt;109, Tables!$J$12, G10&gt;102,Tables!$J$11,G10&gt;96, Tables!$J$10, G10&gt;89, Tables!$J$9, G10&gt;81,Tables!$J$8, G10&gt;73, Tables!$J$7, G10&gt;67, Tables!$J$6, G10&gt;61, Tables!$J$5,G10&gt;55, Tables!$J$4, G10&lt;=55,Tables!$J$3)</f>
        <v/>
      </c>
    </row>
    <row r="11" spans="1:42" ht="19.5" customHeight="1" x14ac:dyDescent="0.3">
      <c r="A11" s="72"/>
      <c r="B11" s="72"/>
      <c r="C11" s="72"/>
      <c r="D11" s="72"/>
      <c r="E11" s="72"/>
      <c r="F11" s="20" t="str">
        <f>IF(G11="","",IF(LEFT(E11,1)="m",AJ11,AK11))</f>
        <v/>
      </c>
      <c r="G11" s="72"/>
      <c r="H11" s="72"/>
      <c r="I11" s="69"/>
      <c r="J11" s="72"/>
      <c r="K11" s="72"/>
      <c r="L11" s="72"/>
      <c r="M11" s="72"/>
      <c r="N11" s="72"/>
      <c r="O11" s="72"/>
      <c r="P11" s="72"/>
      <c r="Q11" s="72"/>
      <c r="R11" s="94" t="str">
        <f>IF(N11="", "", AI11)</f>
        <v/>
      </c>
      <c r="S11" s="72"/>
      <c r="T11" s="45" t="str">
        <f>IF(R11="","",IF(LEFT(E11,1)="m",(AP11*R11),(AO11*R11)))</f>
        <v/>
      </c>
      <c r="U11" s="45" t="str">
        <f>IF(R11="","",IF(LEFT(E11,1)="m",AL11,AM11))</f>
        <v/>
      </c>
      <c r="V11" s="45" t="str">
        <f>IF(R11="","",(VLOOKUP((YEAR($O$2)-Z11),SMM,2,FALSE))*U11)</f>
        <v/>
      </c>
      <c r="W11" s="72"/>
      <c r="Z11" s="82">
        <f t="shared" si="0"/>
        <v>1900</v>
      </c>
      <c r="AA11" s="82">
        <f>IF(J11&gt;0, J11, 0)</f>
        <v>0</v>
      </c>
      <c r="AB11" s="82">
        <f>IF(K11&gt;0, K11, 0)</f>
        <v>0</v>
      </c>
      <c r="AC11" s="82">
        <f>IF(L11&gt;0, L11, 0)</f>
        <v>0</v>
      </c>
      <c r="AD11" s="82">
        <f t="shared" si="1"/>
        <v>0</v>
      </c>
      <c r="AE11" s="82">
        <f>IF(N11&gt;0, N11, 0)</f>
        <v>0</v>
      </c>
      <c r="AF11" s="82">
        <f>IF(O11&gt;0, O11, 0)</f>
        <v>0</v>
      </c>
      <c r="AG11" s="82">
        <f>IF(P11&gt;0, P11, 0)</f>
        <v>0</v>
      </c>
      <c r="AH11" s="82">
        <f t="shared" si="2"/>
        <v>0</v>
      </c>
      <c r="AI11" s="82" t="str">
        <f t="shared" si="3"/>
        <v/>
      </c>
      <c r="AJ11" s="17" t="str">
        <f>IF(G11&lt;&gt;"",IF(G11&gt;109,"m&gt;109",IF(G11&gt;102,"m109",IF(G11&gt;96,"m102",IF(G11&gt;89,"m96",IF(G11&gt;81,"m89",IF(G11&gt;73,"m81",IF(G11&gt;67,"m73",IF(G11&gt;61,"m67",IF(G11&gt;55,"m61","m55"))))))))),"")</f>
        <v/>
      </c>
      <c r="AK11" s="17" t="str">
        <f>IF(G11&lt;&gt;"",IF(G11&gt;87,"f&gt;87",IF(G11&gt;81,"f87",IF(G11&gt;76, "f81",IF(G11&gt;71,"f76",IF(G11&gt;64,"f71",IF(G11&gt;59,"f64",IF(G11&gt;55,"f59",IF(G11&gt;49,"f55", IF(G11&gt;45,"f49","f45"))))))))),"")</f>
        <v/>
      </c>
      <c r="AL11" s="30" t="str">
        <f>IF(R11="","",10^(Tables!$D$3*((LOG10(G11/Tables!$D$4))^2))*R11)</f>
        <v/>
      </c>
      <c r="AM11" s="2" t="str">
        <f>IF(R11="","",10^(Tables!$E$3*((LOG10(G11/Tables!$E$4))^2))*R11)</f>
        <v/>
      </c>
      <c r="AN11" s="82" t="b">
        <f t="shared" si="4"/>
        <v>0</v>
      </c>
      <c r="AO11" s="82" t="str">
        <f>_xlfn.IFS(R11="","", G11&gt;87, Tables!$L$12, G11&gt;81,Tables!$L$11,G11&gt;76, Tables!$L$10, G11&gt;71, Tables!$L$9, G11&gt;64,Tables!$L$8, G11&gt;59, Tables!$L$7, G11&gt;55, Tables!$L$6, G11&gt;49, Tables!$L$5,G11&gt;45, Tables!$L$4, G11&lt;=45,Tables!$L$3)</f>
        <v/>
      </c>
      <c r="AP11" s="82" t="str">
        <f>_xlfn.IFS(R11="","", G11&gt;109, Tables!$J$12, G11&gt;102,Tables!$J$11,G11&gt;96, Tables!$J$10, G11&gt;89, Tables!$J$9, G11&gt;81,Tables!$J$8, G11&gt;73, Tables!$J$7, G11&gt;67, Tables!$J$6, G11&gt;61, Tables!$J$5,G11&gt;55, Tables!$J$4, G11&lt;=55,Tables!$J$3)</f>
        <v/>
      </c>
    </row>
    <row r="12" spans="1:42" ht="19.5" customHeight="1" x14ac:dyDescent="0.3">
      <c r="A12" s="72"/>
      <c r="B12" s="72"/>
      <c r="C12" s="72"/>
      <c r="D12" s="72"/>
      <c r="E12" s="72"/>
      <c r="F12" s="20" t="str">
        <f>IF(G12="","",IF(LEFT(E12,1)="m",AJ12,AK12))</f>
        <v/>
      </c>
      <c r="G12" s="72"/>
      <c r="H12" s="72"/>
      <c r="I12" s="69"/>
      <c r="J12" s="72"/>
      <c r="K12" s="72"/>
      <c r="L12" s="72"/>
      <c r="M12" s="72"/>
      <c r="N12" s="72"/>
      <c r="O12" s="72"/>
      <c r="P12" s="72"/>
      <c r="Q12" s="72"/>
      <c r="R12" s="94" t="str">
        <f>IF(N12="", "", AI12)</f>
        <v/>
      </c>
      <c r="S12" s="72"/>
      <c r="T12" s="45" t="str">
        <f>IF(R12="","",IF(LEFT(E12,1)="m",(AP12*R12),(AO12*R12)))</f>
        <v/>
      </c>
      <c r="U12" s="45" t="str">
        <f>IF(R12="","",IF(LEFT(E12,1)="m",AL12,AM12))</f>
        <v/>
      </c>
      <c r="V12" s="45" t="str">
        <f>IF(R12="","",(VLOOKUP((YEAR($O$2)-Z12),SMM,2,FALSE))*U12)</f>
        <v/>
      </c>
      <c r="W12" s="72"/>
      <c r="Z12" s="82">
        <f t="shared" si="0"/>
        <v>1900</v>
      </c>
      <c r="AA12" s="82">
        <f>IF(J12&gt;0, J12, 0)</f>
        <v>0</v>
      </c>
      <c r="AB12" s="82">
        <f>IF(K12&gt;0, K12, 0)</f>
        <v>0</v>
      </c>
      <c r="AC12" s="82">
        <f>IF(L12&gt;0, L12, 0)</f>
        <v>0</v>
      </c>
      <c r="AD12" s="82">
        <f t="shared" si="1"/>
        <v>0</v>
      </c>
      <c r="AE12" s="82">
        <f>IF(N12&gt;0, N12, 0)</f>
        <v>0</v>
      </c>
      <c r="AF12" s="82">
        <f>IF(O12&gt;0, O12, 0)</f>
        <v>0</v>
      </c>
      <c r="AG12" s="82">
        <f>IF(P12&gt;0, P12, 0)</f>
        <v>0</v>
      </c>
      <c r="AH12" s="82">
        <f t="shared" si="2"/>
        <v>0</v>
      </c>
      <c r="AI12" s="82" t="str">
        <f t="shared" si="3"/>
        <v/>
      </c>
      <c r="AJ12" s="17" t="str">
        <f>IF(G12&lt;&gt;"",IF(G12&gt;109,"m&gt;109",IF(G12&gt;102,"m109",IF(G12&gt;96,"m102",IF(G12&gt;89,"m96",IF(G12&gt;81,"m89",IF(G12&gt;73,"m81",IF(G12&gt;67,"m73",IF(G12&gt;61,"m67",IF(G12&gt;55,"m61","m55"))))))))),"")</f>
        <v/>
      </c>
      <c r="AK12" s="17" t="str">
        <f>IF(G12&lt;&gt;"",IF(G12&gt;87,"f&gt;87",IF(G12&gt;81,"f87",IF(G12&gt;76, "f81",IF(G12&gt;71,"f76",IF(G12&gt;64,"f71",IF(G12&gt;59,"f64",IF(G12&gt;55,"f59",IF(G12&gt;49,"f55", IF(G12&gt;45,"f49","f45"))))))))),"")</f>
        <v/>
      </c>
      <c r="AL12" s="30" t="str">
        <f>IF(R12="","",10^(Tables!$D$3*((LOG10(G12/Tables!$D$4))^2))*R12)</f>
        <v/>
      </c>
      <c r="AM12" s="2" t="str">
        <f>IF(R12="","",10^(Tables!$E$3*((LOG10(G12/Tables!$E$4))^2))*R12)</f>
        <v/>
      </c>
      <c r="AN12" s="82" t="b">
        <f t="shared" si="4"/>
        <v>0</v>
      </c>
      <c r="AO12" s="82" t="str">
        <f>_xlfn.IFS(R12="","", G12&gt;87, Tables!$L$12, G12&gt;81,Tables!$L$11,G12&gt;76, Tables!$L$10, G12&gt;71, Tables!$L$9, G12&gt;64,Tables!$L$8, G12&gt;59, Tables!$L$7, G12&gt;55, Tables!$L$6, G12&gt;49, Tables!$L$5,G12&gt;45, Tables!$L$4, G12&lt;=45,Tables!$L$3)</f>
        <v/>
      </c>
      <c r="AP12" s="82" t="str">
        <f>_xlfn.IFS(R12="","", G12&gt;109, Tables!$J$12, G12&gt;102,Tables!$J$11,G12&gt;96, Tables!$J$10, G12&gt;89, Tables!$J$9, G12&gt;81,Tables!$J$8, G12&gt;73, Tables!$J$7, G12&gt;67, Tables!$J$6, G12&gt;61, Tables!$J$5,G12&gt;55, Tables!$J$4, G12&lt;=55,Tables!$J$3)</f>
        <v/>
      </c>
    </row>
    <row r="13" spans="1:42" ht="19.5" customHeight="1" x14ac:dyDescent="0.3">
      <c r="A13" s="72"/>
      <c r="B13" s="72"/>
      <c r="C13" s="72"/>
      <c r="D13" s="72"/>
      <c r="E13" s="72"/>
      <c r="F13" s="20" t="str">
        <f>IF(G13="","",IF(LEFT(E13,1)="m",AJ13,AK13))</f>
        <v/>
      </c>
      <c r="G13" s="72"/>
      <c r="H13" s="72"/>
      <c r="I13" s="69"/>
      <c r="J13" s="72"/>
      <c r="K13" s="72"/>
      <c r="L13" s="72"/>
      <c r="M13" s="72"/>
      <c r="N13" s="72"/>
      <c r="O13" s="72"/>
      <c r="P13" s="72"/>
      <c r="Q13" s="72"/>
      <c r="R13" s="94" t="str">
        <f>IF(N13="", "", AI13)</f>
        <v/>
      </c>
      <c r="S13" s="72"/>
      <c r="T13" s="45" t="str">
        <f>IF(R13="","",IF(LEFT(E13,1)="m",(AP13*R13),(AO13*R13)))</f>
        <v/>
      </c>
      <c r="U13" s="45" t="str">
        <f>IF(R13="","",IF(LEFT(E13,1)="m",AL13,AM13))</f>
        <v/>
      </c>
      <c r="V13" s="45" t="str">
        <f>IF(R13="","",(VLOOKUP((YEAR($O$2)-Z13),SMM,2,FALSE))*U13)</f>
        <v/>
      </c>
      <c r="W13" s="72"/>
      <c r="Z13" s="82">
        <f t="shared" si="0"/>
        <v>1900</v>
      </c>
      <c r="AA13" s="82">
        <f>IF(J13&gt;0, J13, 0)</f>
        <v>0</v>
      </c>
      <c r="AB13" s="82">
        <f>IF(K13&gt;0, K13, 0)</f>
        <v>0</v>
      </c>
      <c r="AC13" s="82">
        <f>IF(L13&gt;0, L13, 0)</f>
        <v>0</v>
      </c>
      <c r="AD13" s="82">
        <f t="shared" si="1"/>
        <v>0</v>
      </c>
      <c r="AE13" s="82">
        <f>IF(N13&gt;0, N13, 0)</f>
        <v>0</v>
      </c>
      <c r="AF13" s="82">
        <f>IF(O13&gt;0, O13, 0)</f>
        <v>0</v>
      </c>
      <c r="AG13" s="82">
        <f>IF(P13&gt;0, P13, 0)</f>
        <v>0</v>
      </c>
      <c r="AH13" s="82">
        <f t="shared" si="2"/>
        <v>0</v>
      </c>
      <c r="AI13" s="82" t="str">
        <f t="shared" si="3"/>
        <v/>
      </c>
      <c r="AJ13" s="17" t="str">
        <f>IF(G13&lt;&gt;"",IF(G13&gt;109,"m&gt;109",IF(G13&gt;102,"m109",IF(G13&gt;96,"m102",IF(G13&gt;89,"m96",IF(G13&gt;81,"m89",IF(G13&gt;73,"m81",IF(G13&gt;67,"m73",IF(G13&gt;61,"m67",IF(G13&gt;55,"m61","m55"))))))))),"")</f>
        <v/>
      </c>
      <c r="AK13" s="17" t="str">
        <f>IF(G13&lt;&gt;"",IF(G13&gt;87,"f&gt;87",IF(G13&gt;81,"f87",IF(G13&gt;76, "f81",IF(G13&gt;71,"f76",IF(G13&gt;64,"f71",IF(G13&gt;59,"f64",IF(G13&gt;55,"f59",IF(G13&gt;49,"f55", IF(G13&gt;45,"f49","f45"))))))))),"")</f>
        <v/>
      </c>
      <c r="AL13" s="30" t="str">
        <f>IF(R13="","",10^(Tables!$D$3*((LOG10(G13/Tables!$D$4))^2))*R13)</f>
        <v/>
      </c>
      <c r="AM13" s="2" t="str">
        <f>IF(R13="","",10^(Tables!$E$3*((LOG10(G13/Tables!$E$4))^2))*R13)</f>
        <v/>
      </c>
      <c r="AN13" s="82" t="b">
        <f t="shared" si="4"/>
        <v>0</v>
      </c>
      <c r="AO13" s="82" t="str">
        <f>_xlfn.IFS(R13="","", G13&gt;87, Tables!$L$12, G13&gt;81,Tables!$L$11,G13&gt;76, Tables!$L$10, G13&gt;71, Tables!$L$9, G13&gt;64,Tables!$L$8, G13&gt;59, Tables!$L$7, G13&gt;55, Tables!$L$6, G13&gt;49, Tables!$L$5,G13&gt;45, Tables!$L$4, G13&lt;=45,Tables!$L$3)</f>
        <v/>
      </c>
      <c r="AP13" s="82" t="str">
        <f>_xlfn.IFS(R13="","", G13&gt;109, Tables!$J$12, G13&gt;102,Tables!$J$11,G13&gt;96, Tables!$J$10, G13&gt;89, Tables!$J$9, G13&gt;81,Tables!$J$8, G13&gt;73, Tables!$J$7, G13&gt;67, Tables!$J$6, G13&gt;61, Tables!$J$5,G13&gt;55, Tables!$J$4, G13&lt;=55,Tables!$J$3)</f>
        <v/>
      </c>
    </row>
    <row r="14" spans="1:42" ht="19.5" customHeight="1" x14ac:dyDescent="0.3">
      <c r="A14" s="72"/>
      <c r="B14" s="72"/>
      <c r="C14" s="72"/>
      <c r="D14" s="72"/>
      <c r="E14" s="72"/>
      <c r="F14" s="20" t="str">
        <f>IF(G14="","",IF(LEFT(E14,1)="m",AJ14,AK14))</f>
        <v/>
      </c>
      <c r="G14" s="72"/>
      <c r="H14" s="72"/>
      <c r="I14" s="69"/>
      <c r="J14" s="72"/>
      <c r="K14" s="72"/>
      <c r="L14" s="72"/>
      <c r="M14" s="72"/>
      <c r="N14" s="72"/>
      <c r="O14" s="72"/>
      <c r="P14" s="72"/>
      <c r="Q14" s="72"/>
      <c r="R14" s="94" t="str">
        <f>IF(N14="", "", AI14)</f>
        <v/>
      </c>
      <c r="S14" s="72"/>
      <c r="T14" s="45" t="str">
        <f>IF(R14="","",IF(LEFT(E14,1)="m",(AP14*R14),(AO14*R14)))</f>
        <v/>
      </c>
      <c r="U14" s="45" t="str">
        <f>IF(R14="","",IF(LEFT(E14,1)="m",AL14,AM14))</f>
        <v/>
      </c>
      <c r="V14" s="45" t="str">
        <f>IF(R14="","",(VLOOKUP((YEAR($O$2)-Z14),SMM,2,FALSE))*U14)</f>
        <v/>
      </c>
      <c r="W14" s="72"/>
      <c r="Z14" s="82">
        <f t="shared" si="0"/>
        <v>1900</v>
      </c>
      <c r="AA14" s="82">
        <f>IF(J14&gt;0, J14, 0)</f>
        <v>0</v>
      </c>
      <c r="AB14" s="82">
        <f>IF(K14&gt;0, K14, 0)</f>
        <v>0</v>
      </c>
      <c r="AC14" s="82">
        <f>IF(L14&gt;0, L14, 0)</f>
        <v>0</v>
      </c>
      <c r="AD14" s="82">
        <f t="shared" si="1"/>
        <v>0</v>
      </c>
      <c r="AE14" s="82">
        <f>IF(N14&gt;0, N14, 0)</f>
        <v>0</v>
      </c>
      <c r="AF14" s="82">
        <f>IF(O14&gt;0, O14, 0)</f>
        <v>0</v>
      </c>
      <c r="AG14" s="82">
        <f>IF(P14&gt;0, P14, 0)</f>
        <v>0</v>
      </c>
      <c r="AH14" s="82">
        <f t="shared" si="2"/>
        <v>0</v>
      </c>
      <c r="AI14" s="82" t="str">
        <f t="shared" si="3"/>
        <v/>
      </c>
      <c r="AJ14" s="17" t="str">
        <f>IF(G14&lt;&gt;"",IF(G14&gt;109,"m&gt;109",IF(G14&gt;102,"m109",IF(G14&gt;96,"m102",IF(G14&gt;89,"m96",IF(G14&gt;81,"m89",IF(G14&gt;73,"m81",IF(G14&gt;67,"m73",IF(G14&gt;61,"m67",IF(G14&gt;55,"m61","m55"))))))))),"")</f>
        <v/>
      </c>
      <c r="AK14" s="17" t="str">
        <f>IF(G14&lt;&gt;"",IF(G14&gt;87,"f&gt;87",IF(G14&gt;81,"f87",IF(G14&gt;76, "f81",IF(G14&gt;71,"f76",IF(G14&gt;64,"f71",IF(G14&gt;59,"f64",IF(G14&gt;55,"f59",IF(G14&gt;49,"f55", IF(G14&gt;45,"f49","f45"))))))))),"")</f>
        <v/>
      </c>
      <c r="AL14" s="30" t="str">
        <f>IF(R14="","",10^(Tables!$D$3*((LOG10(G14/Tables!$D$4))^2))*R14)</f>
        <v/>
      </c>
      <c r="AM14" s="2" t="str">
        <f>IF(R14="","",10^(Tables!$E$3*((LOG10(G14/Tables!$E$4))^2))*R14)</f>
        <v/>
      </c>
      <c r="AN14" s="82" t="b">
        <f t="shared" si="4"/>
        <v>0</v>
      </c>
      <c r="AO14" s="82" t="str">
        <f>_xlfn.IFS(R14="","", G14&gt;87, Tables!$L$12, G14&gt;81,Tables!$L$11,G14&gt;76, Tables!$L$10, G14&gt;71, Tables!$L$9, G14&gt;64,Tables!$L$8, G14&gt;59, Tables!$L$7, G14&gt;55, Tables!$L$6, G14&gt;49, Tables!$L$5,G14&gt;45, Tables!$L$4, G14&lt;=45,Tables!$L$3)</f>
        <v/>
      </c>
      <c r="AP14" s="82" t="str">
        <f>_xlfn.IFS(R14="","", G14&gt;109, Tables!$J$12, G14&gt;102,Tables!$J$11,G14&gt;96, Tables!$J$10, G14&gt;89, Tables!$J$9, G14&gt;81,Tables!$J$8, G14&gt;73, Tables!$J$7, G14&gt;67, Tables!$J$6, G14&gt;61, Tables!$J$5,G14&gt;55, Tables!$J$4, G14&lt;=55,Tables!$J$3)</f>
        <v/>
      </c>
    </row>
    <row r="15" spans="1:42" ht="19.5" customHeight="1" x14ac:dyDescent="0.3">
      <c r="A15" s="72"/>
      <c r="B15" s="72"/>
      <c r="C15" s="72"/>
      <c r="D15" s="72"/>
      <c r="E15" s="72"/>
      <c r="F15" s="20" t="str">
        <f>IF(G15="","",IF(LEFT(E15,1)="m",AJ15,AK15))</f>
        <v/>
      </c>
      <c r="G15" s="72"/>
      <c r="H15" s="72"/>
      <c r="I15" s="69"/>
      <c r="J15" s="72"/>
      <c r="K15" s="72"/>
      <c r="L15" s="72"/>
      <c r="M15" s="72"/>
      <c r="N15" s="72"/>
      <c r="O15" s="72"/>
      <c r="P15" s="72"/>
      <c r="Q15" s="72"/>
      <c r="R15" s="94" t="str">
        <f>IF(N15="", "", AI15)</f>
        <v/>
      </c>
      <c r="S15" s="72"/>
      <c r="T15" s="45" t="str">
        <f>IF(R15="","",IF(LEFT(E15,1)="m",(AP15*R15),(AO15*R15)))</f>
        <v/>
      </c>
      <c r="U15" s="45" t="str">
        <f>IF(R15="","",IF(LEFT(E15,1)="m",AL15,AM15))</f>
        <v/>
      </c>
      <c r="V15" s="45" t="str">
        <f>IF(R15="","",(VLOOKUP((YEAR($O$2)-Z15),SMM,2,FALSE))*U15)</f>
        <v/>
      </c>
      <c r="W15" s="72"/>
      <c r="Z15" s="82">
        <f t="shared" si="0"/>
        <v>1900</v>
      </c>
      <c r="AA15" s="82">
        <f>IF(J15&gt;0, J15, 0)</f>
        <v>0</v>
      </c>
      <c r="AB15" s="82">
        <f>IF(K15&gt;0, K15, 0)</f>
        <v>0</v>
      </c>
      <c r="AC15" s="82">
        <f>IF(L15&gt;0, L15, 0)</f>
        <v>0</v>
      </c>
      <c r="AD15" s="82">
        <f t="shared" si="1"/>
        <v>0</v>
      </c>
      <c r="AE15" s="82">
        <f>IF(N15&gt;0, N15, 0)</f>
        <v>0</v>
      </c>
      <c r="AF15" s="82">
        <f>IF(O15&gt;0, O15, 0)</f>
        <v>0</v>
      </c>
      <c r="AG15" s="82">
        <f>IF(P15&gt;0, P15, 0)</f>
        <v>0</v>
      </c>
      <c r="AH15" s="82">
        <f t="shared" si="2"/>
        <v>0</v>
      </c>
      <c r="AI15" s="82" t="str">
        <f t="shared" si="3"/>
        <v/>
      </c>
      <c r="AJ15" s="17" t="str">
        <f>IF(G15&lt;&gt;"",IF(G15&gt;109,"m&gt;109",IF(G15&gt;102,"m109",IF(G15&gt;96,"m102",IF(G15&gt;89,"m96",IF(G15&gt;81,"m89",IF(G15&gt;73,"m81",IF(G15&gt;67,"m73",IF(G15&gt;61,"m67",IF(G15&gt;55,"m61","m55"))))))))),"")</f>
        <v/>
      </c>
      <c r="AK15" s="17" t="str">
        <f>IF(G15&lt;&gt;"",IF(G15&gt;87,"f&gt;87",IF(G15&gt;81,"f87",IF(G15&gt;76, "f81",IF(G15&gt;71,"f76",IF(G15&gt;64,"f71",IF(G15&gt;59,"f64",IF(G15&gt;55,"f59",IF(G15&gt;49,"f55", IF(G15&gt;45,"f49","f45"))))))))),"")</f>
        <v/>
      </c>
      <c r="AL15" s="30" t="str">
        <f>IF(R15="","",10^(Tables!$D$3*((LOG10(G15/Tables!$D$4))^2))*R15)</f>
        <v/>
      </c>
      <c r="AM15" s="2" t="str">
        <f>IF(R15="","",10^(Tables!$E$3*((LOG10(G15/Tables!$E$4))^2))*R15)</f>
        <v/>
      </c>
      <c r="AN15" s="82" t="b">
        <f t="shared" si="4"/>
        <v>0</v>
      </c>
      <c r="AO15" s="82" t="str">
        <f>_xlfn.IFS(R15="","", G15&gt;87, Tables!$L$12, G15&gt;81,Tables!$L$11,G15&gt;76, Tables!$L$10, G15&gt;71, Tables!$L$9, G15&gt;64,Tables!$L$8, G15&gt;59, Tables!$L$7, G15&gt;55, Tables!$L$6, G15&gt;49, Tables!$L$5,G15&gt;45, Tables!$L$4, G15&lt;=45,Tables!$L$3)</f>
        <v/>
      </c>
      <c r="AP15" s="82" t="str">
        <f>_xlfn.IFS(R15="","", G15&gt;109, Tables!$J$12, G15&gt;102,Tables!$J$11,G15&gt;96, Tables!$J$10, G15&gt;89, Tables!$J$9, G15&gt;81,Tables!$J$8, G15&gt;73, Tables!$J$7, G15&gt;67, Tables!$J$6, G15&gt;61, Tables!$J$5,G15&gt;55, Tables!$J$4, G15&lt;=55,Tables!$J$3)</f>
        <v/>
      </c>
    </row>
    <row r="16" spans="1:42" ht="19.5" customHeight="1" x14ac:dyDescent="0.3">
      <c r="A16" s="72"/>
      <c r="B16" s="72"/>
      <c r="C16" s="72"/>
      <c r="D16" s="72"/>
      <c r="E16" s="72"/>
      <c r="F16" s="20" t="str">
        <f>IF(G16="","",IF(LEFT(E16,1)="m",AJ16,AK16))</f>
        <v/>
      </c>
      <c r="G16" s="72"/>
      <c r="H16" s="72"/>
      <c r="I16" s="69"/>
      <c r="J16" s="72"/>
      <c r="K16" s="72"/>
      <c r="L16" s="72"/>
      <c r="M16" s="72"/>
      <c r="N16" s="72"/>
      <c r="O16" s="72"/>
      <c r="P16" s="72"/>
      <c r="Q16" s="72"/>
      <c r="R16" s="94" t="str">
        <f>IF(N16="", "", AI16)</f>
        <v/>
      </c>
      <c r="S16" s="72"/>
      <c r="T16" s="45" t="str">
        <f>IF(R16="","",IF(LEFT(E16,1)="m",(AP16*R16),(AO16*R16)))</f>
        <v/>
      </c>
      <c r="U16" s="45" t="str">
        <f>IF(R16="","",IF(LEFT(E16,1)="m",AL16,AM16))</f>
        <v/>
      </c>
      <c r="V16" s="45" t="str">
        <f>IF(R16="","",(VLOOKUP((YEAR($O$2)-Z16),SMM,2,FALSE))*U16)</f>
        <v/>
      </c>
      <c r="W16" s="72"/>
      <c r="Z16" s="82">
        <f t="shared" si="0"/>
        <v>1900</v>
      </c>
      <c r="AA16" s="82">
        <f>IF(J16&gt;0, J16, 0)</f>
        <v>0</v>
      </c>
      <c r="AB16" s="82">
        <f>IF(K16&gt;0, K16, 0)</f>
        <v>0</v>
      </c>
      <c r="AC16" s="82">
        <f>IF(L16&gt;0, L16, 0)</f>
        <v>0</v>
      </c>
      <c r="AD16" s="82">
        <f t="shared" si="1"/>
        <v>0</v>
      </c>
      <c r="AE16" s="82">
        <f>IF(N16&gt;0, N16, 0)</f>
        <v>0</v>
      </c>
      <c r="AF16" s="82">
        <f>IF(O16&gt;0, O16, 0)</f>
        <v>0</v>
      </c>
      <c r="AG16" s="82">
        <f>IF(P16&gt;0, P16, 0)</f>
        <v>0</v>
      </c>
      <c r="AH16" s="82">
        <f t="shared" si="2"/>
        <v>0</v>
      </c>
      <c r="AI16" s="82" t="str">
        <f t="shared" si="3"/>
        <v/>
      </c>
      <c r="AJ16" s="17" t="str">
        <f>IF(G16&lt;&gt;"",IF(G16&gt;109,"m&gt;109",IF(G16&gt;102,"m109",IF(G16&gt;96,"m102",IF(G16&gt;89,"m96",IF(G16&gt;81,"m89",IF(G16&gt;73,"m81",IF(G16&gt;67,"m73",IF(G16&gt;61,"m67",IF(G16&gt;55,"m61","m55"))))))))),"")</f>
        <v/>
      </c>
      <c r="AK16" s="17" t="str">
        <f>IF(G16&lt;&gt;"",IF(G16&gt;87,"f&gt;87",IF(G16&gt;81,"f87",IF(G16&gt;76, "f81",IF(G16&gt;71,"f76",IF(G16&gt;64,"f71",IF(G16&gt;59,"f64",IF(G16&gt;55,"f59",IF(G16&gt;49,"f55", IF(G16&gt;45,"f49","f45"))))))))),"")</f>
        <v/>
      </c>
      <c r="AL16" s="30" t="str">
        <f>IF(R16="","",10^(Tables!$D$3*((LOG10(G16/Tables!$D$4))^2))*R16)</f>
        <v/>
      </c>
      <c r="AM16" s="2" t="str">
        <f>IF(R16="","",10^(Tables!$E$3*((LOG10(G16/Tables!$E$4))^2))*R16)</f>
        <v/>
      </c>
      <c r="AN16" s="82" t="b">
        <f t="shared" si="4"/>
        <v>0</v>
      </c>
      <c r="AO16" s="82" t="str">
        <f>_xlfn.IFS(R16="","", G16&gt;87, Tables!$L$12, G16&gt;81,Tables!$L$11,G16&gt;76, Tables!$L$10, G16&gt;71, Tables!$L$9, G16&gt;64,Tables!$L$8, G16&gt;59, Tables!$L$7, G16&gt;55, Tables!$L$6, G16&gt;49, Tables!$L$5,G16&gt;45, Tables!$L$4, G16&lt;=45,Tables!$L$3)</f>
        <v/>
      </c>
      <c r="AP16" s="82" t="str">
        <f>_xlfn.IFS(R16="","", G16&gt;109, Tables!$J$12, G16&gt;102,Tables!$J$11,G16&gt;96, Tables!$J$10, G16&gt;89, Tables!$J$9, G16&gt;81,Tables!$J$8, G16&gt;73, Tables!$J$7, G16&gt;67, Tables!$J$6, G16&gt;61, Tables!$J$5,G16&gt;55, Tables!$J$4, G16&lt;=55,Tables!$J$3)</f>
        <v/>
      </c>
    </row>
    <row r="17" spans="1:42" ht="19.5" customHeight="1" x14ac:dyDescent="0.3">
      <c r="A17" s="72"/>
      <c r="B17" s="72"/>
      <c r="C17" s="72"/>
      <c r="D17" s="72"/>
      <c r="E17" s="72"/>
      <c r="F17" s="20" t="str">
        <f>IF(G17="","",IF(LEFT(E17,1)="m",AJ17,AK17))</f>
        <v/>
      </c>
      <c r="G17" s="72"/>
      <c r="H17" s="72"/>
      <c r="I17" s="69"/>
      <c r="J17" s="72"/>
      <c r="K17" s="72"/>
      <c r="L17" s="72"/>
      <c r="M17" s="72"/>
      <c r="N17" s="72"/>
      <c r="O17" s="72"/>
      <c r="P17" s="72"/>
      <c r="Q17" s="72"/>
      <c r="R17" s="94" t="str">
        <f>IF(N17="", "", AI17)</f>
        <v/>
      </c>
      <c r="S17" s="72"/>
      <c r="T17" s="45" t="str">
        <f>IF(R17="","",IF(LEFT(E17,1)="m",(AP17*R17),(AO17*R17)))</f>
        <v/>
      </c>
      <c r="U17" s="45" t="str">
        <f>IF(R17="","",IF(LEFT(E17,1)="m",AL17,AM17))</f>
        <v/>
      </c>
      <c r="V17" s="45" t="str">
        <f>IF(R17="","",(VLOOKUP((YEAR($O$2)-Z17),SMM,2,FALSE))*U17)</f>
        <v/>
      </c>
      <c r="W17" s="72"/>
      <c r="Z17" s="82">
        <f t="shared" si="0"/>
        <v>1900</v>
      </c>
      <c r="AA17" s="82">
        <f>IF(J17&gt;0, J17, 0)</f>
        <v>0</v>
      </c>
      <c r="AB17" s="82">
        <f>IF(K17&gt;0, K17, 0)</f>
        <v>0</v>
      </c>
      <c r="AC17" s="82">
        <f>IF(L17&gt;0, L17, 0)</f>
        <v>0</v>
      </c>
      <c r="AD17" s="82">
        <f t="shared" si="1"/>
        <v>0</v>
      </c>
      <c r="AE17" s="82">
        <f>IF(N17&gt;0, N17, 0)</f>
        <v>0</v>
      </c>
      <c r="AF17" s="82">
        <f>IF(O17&gt;0, O17, 0)</f>
        <v>0</v>
      </c>
      <c r="AG17" s="82">
        <f>IF(P17&gt;0, P17, 0)</f>
        <v>0</v>
      </c>
      <c r="AH17" s="82">
        <f t="shared" si="2"/>
        <v>0</v>
      </c>
      <c r="AI17" s="82" t="str">
        <f t="shared" si="3"/>
        <v/>
      </c>
      <c r="AJ17" s="17" t="str">
        <f>IF(G17&lt;&gt;"",IF(G17&gt;109,"m&gt;109",IF(G17&gt;102,"m109",IF(G17&gt;96,"m102",IF(G17&gt;89,"m96",IF(G17&gt;81,"m89",IF(G17&gt;73,"m81",IF(G17&gt;67,"m73",IF(G17&gt;61,"m67",IF(G17&gt;55,"m61","m55"))))))))),"")</f>
        <v/>
      </c>
      <c r="AK17" s="17" t="str">
        <f>IF(G17&lt;&gt;"",IF(G17&gt;87,"f&gt;87",IF(G17&gt;81,"f87",IF(G17&gt;76, "f81",IF(G17&gt;71,"f76",IF(G17&gt;64,"f71",IF(G17&gt;59,"f64",IF(G17&gt;55,"f59",IF(G17&gt;49,"f55", IF(G17&gt;45,"f49","f45"))))))))),"")</f>
        <v/>
      </c>
      <c r="AL17" s="30" t="str">
        <f>IF(R17="","",10^(Tables!$D$3*((LOG10(G17/Tables!$D$4))^2))*R17)</f>
        <v/>
      </c>
      <c r="AM17" s="2" t="str">
        <f>IF(R17="","",10^(Tables!$E$3*((LOG10(G17/Tables!$E$4))^2))*R17)</f>
        <v/>
      </c>
      <c r="AN17" s="82" t="b">
        <f t="shared" si="4"/>
        <v>0</v>
      </c>
      <c r="AO17" s="82" t="str">
        <f>_xlfn.IFS(R17="","", G17&gt;87, Tables!$L$12, G17&gt;81,Tables!$L$11,G17&gt;76, Tables!$L$10, G17&gt;71, Tables!$L$9, G17&gt;64,Tables!$L$8, G17&gt;59, Tables!$L$7, G17&gt;55, Tables!$L$6, G17&gt;49, Tables!$L$5,G17&gt;45, Tables!$L$4, G17&lt;=45,Tables!$L$3)</f>
        <v/>
      </c>
      <c r="AP17" s="82" t="str">
        <f>_xlfn.IFS(R17="","", G17&gt;109, Tables!$J$12, G17&gt;102,Tables!$J$11,G17&gt;96, Tables!$J$10, G17&gt;89, Tables!$J$9, G17&gt;81,Tables!$J$8, G17&gt;73, Tables!$J$7, G17&gt;67, Tables!$J$6, G17&gt;61, Tables!$J$5,G17&gt;55, Tables!$J$4, G17&lt;=55,Tables!$J$3)</f>
        <v/>
      </c>
    </row>
    <row r="18" spans="1:42" ht="19.5" customHeight="1" x14ac:dyDescent="0.3">
      <c r="A18" s="72"/>
      <c r="B18" s="72"/>
      <c r="C18" s="72"/>
      <c r="D18" s="72"/>
      <c r="E18" s="72"/>
      <c r="F18" s="20" t="str">
        <f>IF(G18="","",IF(LEFT(E18,1)="m",AJ18,AK18))</f>
        <v/>
      </c>
      <c r="G18" s="72"/>
      <c r="H18" s="72"/>
      <c r="I18" s="69"/>
      <c r="J18" s="72"/>
      <c r="K18" s="72"/>
      <c r="L18" s="72"/>
      <c r="M18" s="72"/>
      <c r="N18" s="72"/>
      <c r="O18" s="72"/>
      <c r="P18" s="72"/>
      <c r="Q18" s="72"/>
      <c r="R18" s="94" t="str">
        <f>IF(N18="", "", AI18)</f>
        <v/>
      </c>
      <c r="S18" s="72"/>
      <c r="T18" s="45" t="str">
        <f>IF(R18="","",IF(LEFT(E18,1)="m",(AP18*R18),(AO18*R18)))</f>
        <v/>
      </c>
      <c r="U18" s="45" t="str">
        <f>IF(R18="","",IF(LEFT(E18,1)="m",AL18,AM18))</f>
        <v/>
      </c>
      <c r="V18" s="45" t="str">
        <f>IF(R18="","",(VLOOKUP((YEAR($O$2)-Z18),SMM,2,FALSE))*U18)</f>
        <v/>
      </c>
      <c r="W18" s="72"/>
      <c r="Z18" s="82">
        <f t="shared" si="0"/>
        <v>1900</v>
      </c>
      <c r="AA18" s="82">
        <f>IF(J18&gt;0, J18, 0)</f>
        <v>0</v>
      </c>
      <c r="AB18" s="82">
        <f>IF(K18&gt;0, K18, 0)</f>
        <v>0</v>
      </c>
      <c r="AC18" s="82">
        <f>IF(L18&gt;0, L18, 0)</f>
        <v>0</v>
      </c>
      <c r="AD18" s="82">
        <f t="shared" si="1"/>
        <v>0</v>
      </c>
      <c r="AE18" s="82">
        <f>IF(N18&gt;0, N18, 0)</f>
        <v>0</v>
      </c>
      <c r="AF18" s="82">
        <f>IF(O18&gt;0, O18, 0)</f>
        <v>0</v>
      </c>
      <c r="AG18" s="82">
        <f>IF(P18&gt;0, P18, 0)</f>
        <v>0</v>
      </c>
      <c r="AH18" s="82">
        <f t="shared" si="2"/>
        <v>0</v>
      </c>
      <c r="AI18" s="82" t="str">
        <f t="shared" si="3"/>
        <v/>
      </c>
      <c r="AJ18" s="17" t="str">
        <f>IF(G18&lt;&gt;"",IF(G18&gt;109,"m&gt;109",IF(G18&gt;102,"m109",IF(G18&gt;96,"m102",IF(G18&gt;89,"m96",IF(G18&gt;81,"m89",IF(G18&gt;73,"m81",IF(G18&gt;67,"m73",IF(G18&gt;61,"m67",IF(G18&gt;55,"m61","m55"))))))))),"")</f>
        <v/>
      </c>
      <c r="AK18" s="17" t="str">
        <f>IF(G18&lt;&gt;"",IF(G18&gt;87,"f&gt;87",IF(G18&gt;81,"f87",IF(G18&gt;76, "f81",IF(G18&gt;71,"f76",IF(G18&gt;64,"f71",IF(G18&gt;59,"f64",IF(G18&gt;55,"f59",IF(G18&gt;49,"f55", IF(G18&gt;45,"f49","f45"))))))))),"")</f>
        <v/>
      </c>
      <c r="AL18" s="30" t="str">
        <f>IF(R18="","",10^(Tables!$D$3*((LOG10(G18/Tables!$D$4))^2))*R18)</f>
        <v/>
      </c>
      <c r="AM18" s="2" t="str">
        <f>IF(R18="","",10^(Tables!$E$3*((LOG10(G18/Tables!$E$4))^2))*R18)</f>
        <v/>
      </c>
      <c r="AN18" s="82" t="b">
        <f t="shared" si="4"/>
        <v>0</v>
      </c>
      <c r="AO18" s="82" t="str">
        <f>_xlfn.IFS(R18="","", G18&gt;87, Tables!$L$12, G18&gt;81,Tables!$L$11,G18&gt;76, Tables!$L$10, G18&gt;71, Tables!$L$9, G18&gt;64,Tables!$L$8, G18&gt;59, Tables!$L$7, G18&gt;55, Tables!$L$6, G18&gt;49, Tables!$L$5,G18&gt;45, Tables!$L$4, G18&lt;=45,Tables!$L$3)</f>
        <v/>
      </c>
      <c r="AP18" s="82" t="str">
        <f>_xlfn.IFS(R18="","", G18&gt;109, Tables!$J$12, G18&gt;102,Tables!$J$11,G18&gt;96, Tables!$J$10, G18&gt;89, Tables!$J$9, G18&gt;81,Tables!$J$8, G18&gt;73, Tables!$J$7, G18&gt;67, Tables!$J$6, G18&gt;61, Tables!$J$5,G18&gt;55, Tables!$J$4, G18&lt;=55,Tables!$J$3)</f>
        <v/>
      </c>
    </row>
    <row r="19" spans="1:42" ht="19.5" customHeight="1" x14ac:dyDescent="0.3">
      <c r="A19" s="72"/>
      <c r="B19" s="72"/>
      <c r="C19" s="72"/>
      <c r="D19" s="72"/>
      <c r="E19" s="72"/>
      <c r="F19" s="20" t="str">
        <f>IF(G19="","",IF(LEFT(E19,1)="m",AJ19,AK19))</f>
        <v/>
      </c>
      <c r="G19" s="72"/>
      <c r="H19" s="72"/>
      <c r="I19" s="69"/>
      <c r="J19" s="72"/>
      <c r="K19" s="72"/>
      <c r="L19" s="72"/>
      <c r="M19" s="72"/>
      <c r="N19" s="72"/>
      <c r="O19" s="72"/>
      <c r="P19" s="72"/>
      <c r="Q19" s="72"/>
      <c r="R19" s="94" t="str">
        <f>IF(N19="", "", AI19)</f>
        <v/>
      </c>
      <c r="S19" s="72"/>
      <c r="T19" s="45" t="str">
        <f>IF(R19="","",IF(LEFT(E19,1)="m",(AP19*R19),(AO19*R19)))</f>
        <v/>
      </c>
      <c r="U19" s="45" t="str">
        <f>IF(R19="","",IF(LEFT(E19,1)="m",AL19,AM19))</f>
        <v/>
      </c>
      <c r="V19" s="45" t="str">
        <f>IF(R19="","",(VLOOKUP((YEAR($O$2)-Z19),SMM,2,FALSE))*U19)</f>
        <v/>
      </c>
      <c r="W19" s="72"/>
      <c r="Z19" s="82">
        <f t="shared" si="0"/>
        <v>1900</v>
      </c>
      <c r="AA19" s="82">
        <f>IF(J19&gt;0, J19, 0)</f>
        <v>0</v>
      </c>
      <c r="AB19" s="82">
        <f>IF(K19&gt;0, K19, 0)</f>
        <v>0</v>
      </c>
      <c r="AC19" s="82">
        <f>IF(L19&gt;0, L19, 0)</f>
        <v>0</v>
      </c>
      <c r="AD19" s="82">
        <f t="shared" si="1"/>
        <v>0</v>
      </c>
      <c r="AE19" s="82">
        <f>IF(N19&gt;0, N19, 0)</f>
        <v>0</v>
      </c>
      <c r="AF19" s="82">
        <f>IF(O19&gt;0, O19, 0)</f>
        <v>0</v>
      </c>
      <c r="AG19" s="82">
        <f>IF(P19&gt;0, P19, 0)</f>
        <v>0</v>
      </c>
      <c r="AH19" s="82">
        <f t="shared" si="2"/>
        <v>0</v>
      </c>
      <c r="AI19" s="82" t="str">
        <f t="shared" si="3"/>
        <v/>
      </c>
      <c r="AJ19" s="17" t="str">
        <f>IF(G19&lt;&gt;"",IF(G19&gt;109,"m&gt;109",IF(G19&gt;102,"m109",IF(G19&gt;96,"m102",IF(G19&gt;89,"m96",IF(G19&gt;81,"m89",IF(G19&gt;73,"m81",IF(G19&gt;67,"m73",IF(G19&gt;61,"m67",IF(G19&gt;55,"m61","m55"))))))))),"")</f>
        <v/>
      </c>
      <c r="AK19" s="17" t="str">
        <f>IF(G19&lt;&gt;"",IF(G19&gt;87,"f&gt;87",IF(G19&gt;81,"f87",IF(G19&gt;76, "f81",IF(G19&gt;71,"f76",IF(G19&gt;64,"f71",IF(G19&gt;59,"f64",IF(G19&gt;55,"f59",IF(G19&gt;49,"f55", IF(G19&gt;45,"f49","f45"))))))))),"")</f>
        <v/>
      </c>
      <c r="AL19" s="30" t="str">
        <f>IF(R19="","",10^(Tables!$D$3*((LOG10(G19/Tables!$D$4))^2))*R19)</f>
        <v/>
      </c>
      <c r="AM19" s="2" t="str">
        <f>IF(R19="","",10^(Tables!$E$3*((LOG10(G19/Tables!$E$4))^2))*R19)</f>
        <v/>
      </c>
      <c r="AN19" s="82" t="b">
        <f t="shared" si="4"/>
        <v>0</v>
      </c>
      <c r="AO19" s="82" t="str">
        <f>_xlfn.IFS(R19="","", G19&gt;87, Tables!$L$12, G19&gt;81,Tables!$L$11,G19&gt;76, Tables!$L$10, G19&gt;71, Tables!$L$9, G19&gt;64,Tables!$L$8, G19&gt;59, Tables!$L$7, G19&gt;55, Tables!$L$6, G19&gt;49, Tables!$L$5,G19&gt;45, Tables!$L$4, G19&lt;=45,Tables!$L$3)</f>
        <v/>
      </c>
      <c r="AP19" s="82" t="str">
        <f>_xlfn.IFS(R19="","", G19&gt;109, Tables!$J$12, G19&gt;102,Tables!$J$11,G19&gt;96, Tables!$J$10, G19&gt;89, Tables!$J$9, G19&gt;81,Tables!$J$8, G19&gt;73, Tables!$J$7, G19&gt;67, Tables!$J$6, G19&gt;61, Tables!$J$5,G19&gt;55, Tables!$J$4, G19&lt;=55,Tables!$J$3)</f>
        <v/>
      </c>
    </row>
    <row r="20" spans="1:42" ht="19.5" customHeight="1" x14ac:dyDescent="0.3">
      <c r="A20" s="72"/>
      <c r="B20" s="72"/>
      <c r="C20" s="72"/>
      <c r="D20" s="72"/>
      <c r="E20" s="72"/>
      <c r="F20" s="20" t="str">
        <f>IF(G20="","",IF(LEFT(E20,1)="m",AJ20,AK20))</f>
        <v/>
      </c>
      <c r="G20" s="72"/>
      <c r="H20" s="72"/>
      <c r="I20" s="69"/>
      <c r="J20" s="72"/>
      <c r="K20" s="72"/>
      <c r="L20" s="72"/>
      <c r="M20" s="72"/>
      <c r="N20" s="72"/>
      <c r="O20" s="72"/>
      <c r="P20" s="72"/>
      <c r="Q20" s="72"/>
      <c r="R20" s="94" t="str">
        <f>IF(N20="", "", AI20)</f>
        <v/>
      </c>
      <c r="S20" s="72"/>
      <c r="T20" s="45" t="str">
        <f>IF(R20="","",IF(LEFT(E20,1)="m",(AP20*R20),(AO20*R20)))</f>
        <v/>
      </c>
      <c r="U20" s="45" t="str">
        <f>IF(R20="","",IF(LEFT(E20,1)="m",AL20,AM20))</f>
        <v/>
      </c>
      <c r="V20" s="45" t="str">
        <f>IF(R20="","",(VLOOKUP((YEAR($O$2)-Z20),SMM,2,FALSE))*U20)</f>
        <v/>
      </c>
      <c r="W20" s="72"/>
      <c r="Z20" s="82">
        <f t="shared" si="0"/>
        <v>1900</v>
      </c>
      <c r="AA20" s="82">
        <f>IF(J20&gt;0, J20, 0)</f>
        <v>0</v>
      </c>
      <c r="AB20" s="82">
        <f>IF(K20&gt;0, K20, 0)</f>
        <v>0</v>
      </c>
      <c r="AC20" s="82">
        <f>IF(L20&gt;0, L20, 0)</f>
        <v>0</v>
      </c>
      <c r="AD20" s="82">
        <f t="shared" si="1"/>
        <v>0</v>
      </c>
      <c r="AE20" s="82">
        <f>IF(N20&gt;0, N20, 0)</f>
        <v>0</v>
      </c>
      <c r="AF20" s="82">
        <f>IF(O20&gt;0, O20, 0)</f>
        <v>0</v>
      </c>
      <c r="AG20" s="82">
        <f>IF(P20&gt;0, P20, 0)</f>
        <v>0</v>
      </c>
      <c r="AH20" s="82">
        <f t="shared" si="2"/>
        <v>0</v>
      </c>
      <c r="AI20" s="82" t="str">
        <f t="shared" si="3"/>
        <v/>
      </c>
      <c r="AJ20" s="17" t="str">
        <f>IF(G20&lt;&gt;"",IF(G20&gt;109,"m&gt;109",IF(G20&gt;102,"m109",IF(G20&gt;96,"m102",IF(G20&gt;89,"m96",IF(G20&gt;81,"m89",IF(G20&gt;73,"m81",IF(G20&gt;67,"m73",IF(G20&gt;61,"m67",IF(G20&gt;55,"m61","m55"))))))))),"")</f>
        <v/>
      </c>
      <c r="AK20" s="17" t="str">
        <f>IF(G20&lt;&gt;"",IF(G20&gt;87,"f&gt;87",IF(G20&gt;81,"f87",IF(G20&gt;76, "f81",IF(G20&gt;71,"f76",IF(G20&gt;64,"f71",IF(G20&gt;59,"f64",IF(G20&gt;55,"f59",IF(G20&gt;49,"f55", IF(G20&gt;45,"f49","f45"))))))))),"")</f>
        <v/>
      </c>
      <c r="AL20" s="30" t="str">
        <f>IF(R20="","",10^(Tables!$D$3*((LOG10(G20/Tables!$D$4))^2))*R20)</f>
        <v/>
      </c>
      <c r="AM20" s="2" t="str">
        <f>IF(R20="","",10^(Tables!$E$3*((LOG10(G20/Tables!$E$4))^2))*R20)</f>
        <v/>
      </c>
      <c r="AN20" s="82" t="b">
        <f t="shared" si="4"/>
        <v>0</v>
      </c>
      <c r="AO20" s="82" t="str">
        <f>_xlfn.IFS(R20="","", G20&gt;87, Tables!$L$12, G20&gt;81,Tables!$L$11,G20&gt;76, Tables!$L$10, G20&gt;71, Tables!$L$9, G20&gt;64,Tables!$L$8, G20&gt;59, Tables!$L$7, G20&gt;55, Tables!$L$6, G20&gt;49, Tables!$L$5,G20&gt;45, Tables!$L$4, G20&lt;=45,Tables!$L$3)</f>
        <v/>
      </c>
      <c r="AP20" s="82" t="str">
        <f>_xlfn.IFS(R20="","", G20&gt;109, Tables!$J$12, G20&gt;102,Tables!$J$11,G20&gt;96, Tables!$J$10, G20&gt;89, Tables!$J$9, G20&gt;81,Tables!$J$8, G20&gt;73, Tables!$J$7, G20&gt;67, Tables!$J$6, G20&gt;61, Tables!$J$5,G20&gt;55, Tables!$J$4, G20&lt;=55,Tables!$J$3)</f>
        <v/>
      </c>
    </row>
    <row r="21" spans="1:42" ht="19.5" customHeight="1" x14ac:dyDescent="0.3">
      <c r="A21" s="72"/>
      <c r="B21" s="72"/>
      <c r="C21" s="72"/>
      <c r="D21" s="72"/>
      <c r="E21" s="72"/>
      <c r="F21" s="20" t="str">
        <f>IF(G21="","",IF(LEFT(E21,1)="m",AJ21,AK21))</f>
        <v/>
      </c>
      <c r="G21" s="72"/>
      <c r="H21" s="72"/>
      <c r="I21" s="69"/>
      <c r="J21" s="72"/>
      <c r="K21" s="72"/>
      <c r="L21" s="72"/>
      <c r="M21" s="72"/>
      <c r="N21" s="72"/>
      <c r="O21" s="72"/>
      <c r="P21" s="72"/>
      <c r="Q21" s="72"/>
      <c r="R21" s="94" t="str">
        <f>IF(N21="", "", AI21)</f>
        <v/>
      </c>
      <c r="S21" s="72"/>
      <c r="T21" s="45" t="str">
        <f>IF(R21="","",IF(LEFT(E21,1)="m",(AP21*R21),(AO21*R21)))</f>
        <v/>
      </c>
      <c r="U21" s="45" t="str">
        <f>IF(R21="","",IF(LEFT(E21,1)="m",AL21,AM21))</f>
        <v/>
      </c>
      <c r="V21" s="45" t="str">
        <f>IF(R21="","",(VLOOKUP((YEAR($O$2)-Z21),SMM,2,FALSE))*U21)</f>
        <v/>
      </c>
      <c r="W21" s="72"/>
      <c r="Z21" s="82">
        <f t="shared" si="0"/>
        <v>1900</v>
      </c>
      <c r="AA21" s="82">
        <f>IF(J21&gt;0, J21, 0)</f>
        <v>0</v>
      </c>
      <c r="AB21" s="82">
        <f>IF(K21&gt;0, K21, 0)</f>
        <v>0</v>
      </c>
      <c r="AC21" s="82">
        <f>IF(L21&gt;0, L21, 0)</f>
        <v>0</v>
      </c>
      <c r="AD21" s="82">
        <f t="shared" si="1"/>
        <v>0</v>
      </c>
      <c r="AE21" s="82">
        <f>IF(N21&gt;0, N21, 0)</f>
        <v>0</v>
      </c>
      <c r="AF21" s="82">
        <f>IF(O21&gt;0, O21, 0)</f>
        <v>0</v>
      </c>
      <c r="AG21" s="82">
        <f>IF(P21&gt;0, P21, 0)</f>
        <v>0</v>
      </c>
      <c r="AH21" s="82">
        <f t="shared" si="2"/>
        <v>0</v>
      </c>
      <c r="AI21" s="82" t="str">
        <f t="shared" si="3"/>
        <v/>
      </c>
      <c r="AJ21" s="17" t="str">
        <f>IF(G21&lt;&gt;"",IF(G21&gt;109,"m&gt;109",IF(G21&gt;102,"m109",IF(G21&gt;96,"m102",IF(G21&gt;89,"m96",IF(G21&gt;81,"m89",IF(G21&gt;73,"m81",IF(G21&gt;67,"m73",IF(G21&gt;61,"m67",IF(G21&gt;55,"m61","m55"))))))))),"")</f>
        <v/>
      </c>
      <c r="AK21" s="17" t="str">
        <f>IF(G21&lt;&gt;"",IF(G21&gt;87,"f&gt;87",IF(G21&gt;81,"f87",IF(G21&gt;76, "f81",IF(G21&gt;71,"f76",IF(G21&gt;64,"f71",IF(G21&gt;59,"f64",IF(G21&gt;55,"f59",IF(G21&gt;49,"f55", IF(G21&gt;45,"f49","f45"))))))))),"")</f>
        <v/>
      </c>
      <c r="AL21" s="30" t="str">
        <f>IF(R21="","",10^(Tables!$D$3*((LOG10(G21/Tables!$D$4))^2))*R21)</f>
        <v/>
      </c>
      <c r="AM21" s="2" t="str">
        <f>IF(R21="","",10^(Tables!$E$3*((LOG10(G21/Tables!$E$4))^2))*R21)</f>
        <v/>
      </c>
      <c r="AN21" s="82" t="b">
        <f t="shared" si="4"/>
        <v>0</v>
      </c>
      <c r="AO21" s="82" t="str">
        <f>_xlfn.IFS(R21="","", G21&gt;87, Tables!$L$12, G21&gt;81,Tables!$L$11,G21&gt;76, Tables!$L$10, G21&gt;71, Tables!$L$9, G21&gt;64,Tables!$L$8, G21&gt;59, Tables!$L$7, G21&gt;55, Tables!$L$6, G21&gt;49, Tables!$L$5,G21&gt;45, Tables!$L$4, G21&lt;=45,Tables!$L$3)</f>
        <v/>
      </c>
      <c r="AP21" s="82" t="str">
        <f>_xlfn.IFS(R21="","", G21&gt;109, Tables!$J$12, G21&gt;102,Tables!$J$11,G21&gt;96, Tables!$J$10, G21&gt;89, Tables!$J$9, G21&gt;81,Tables!$J$8, G21&gt;73, Tables!$J$7, G21&gt;67, Tables!$J$6, G21&gt;61, Tables!$J$5,G21&gt;55, Tables!$J$4, G21&lt;=55,Tables!$J$3)</f>
        <v/>
      </c>
    </row>
    <row r="22" spans="1:42" ht="19.5" customHeight="1" x14ac:dyDescent="0.3">
      <c r="A22" s="72"/>
      <c r="B22" s="72"/>
      <c r="C22" s="72"/>
      <c r="D22" s="72"/>
      <c r="E22" s="72"/>
      <c r="F22" s="20" t="str">
        <f>IF(G22="","",IF(LEFT(E22,1)="m",AJ22,AK22))</f>
        <v/>
      </c>
      <c r="G22" s="72"/>
      <c r="H22" s="72"/>
      <c r="I22" s="69"/>
      <c r="J22" s="72"/>
      <c r="K22" s="72"/>
      <c r="L22" s="72"/>
      <c r="M22" s="72"/>
      <c r="N22" s="72"/>
      <c r="O22" s="72"/>
      <c r="P22" s="72"/>
      <c r="Q22" s="72"/>
      <c r="R22" s="94" t="str">
        <f>IF(N22="", "", AI22)</f>
        <v/>
      </c>
      <c r="S22" s="72"/>
      <c r="T22" s="45" t="str">
        <f>IF(R22="","",IF(LEFT(E22,1)="m",(AP22*R22),(AO22*R22)))</f>
        <v/>
      </c>
      <c r="U22" s="45" t="str">
        <f>IF(R22="","",IF(LEFT(E22,1)="m",AL22,AM22))</f>
        <v/>
      </c>
      <c r="V22" s="45" t="str">
        <f>IF(R22="","",(VLOOKUP((YEAR($O$2)-Z22),SMM,2,FALSE))*U22)</f>
        <v/>
      </c>
      <c r="W22" s="72"/>
      <c r="Z22" s="82">
        <f t="shared" si="0"/>
        <v>1900</v>
      </c>
      <c r="AA22" s="82">
        <f>IF(J22&gt;0, J22, 0)</f>
        <v>0</v>
      </c>
      <c r="AB22" s="82">
        <f>IF(K22&gt;0, K22, 0)</f>
        <v>0</v>
      </c>
      <c r="AC22" s="82">
        <f>IF(L22&gt;0, L22, 0)</f>
        <v>0</v>
      </c>
      <c r="AD22" s="82">
        <f t="shared" si="1"/>
        <v>0</v>
      </c>
      <c r="AE22" s="82">
        <f>IF(N22&gt;0, N22, 0)</f>
        <v>0</v>
      </c>
      <c r="AF22" s="82">
        <f>IF(O22&gt;0, O22, 0)</f>
        <v>0</v>
      </c>
      <c r="AG22" s="82">
        <f>IF(P22&gt;0, P22, 0)</f>
        <v>0</v>
      </c>
      <c r="AH22" s="82">
        <f t="shared" si="2"/>
        <v>0</v>
      </c>
      <c r="AI22" s="82" t="str">
        <f t="shared" si="3"/>
        <v/>
      </c>
      <c r="AJ22" s="17" t="str">
        <f>IF(G22&lt;&gt;"",IF(G22&gt;109,"m&gt;109",IF(G22&gt;102,"m109",IF(G22&gt;96,"m102",IF(G22&gt;89,"m96",IF(G22&gt;81,"m89",IF(G22&gt;73,"m81",IF(G22&gt;67,"m73",IF(G22&gt;61,"m67",IF(G22&gt;55,"m61","m55"))))))))),"")</f>
        <v/>
      </c>
      <c r="AK22" s="17" t="str">
        <f>IF(G22&lt;&gt;"",IF(G22&gt;87,"f&gt;87",IF(G22&gt;81,"f87",IF(G22&gt;76, "f81",IF(G22&gt;71,"f76",IF(G22&gt;64,"f71",IF(G22&gt;59,"f64",IF(G22&gt;55,"f59",IF(G22&gt;49,"f55", IF(G22&gt;45,"f49","f45"))))))))),"")</f>
        <v/>
      </c>
      <c r="AL22" s="30" t="str">
        <f>IF(R22="","",10^(Tables!$D$3*((LOG10(G22/Tables!$D$4))^2))*R22)</f>
        <v/>
      </c>
      <c r="AM22" s="2" t="str">
        <f>IF(R22="","",10^(Tables!$E$3*((LOG10(G22/Tables!$E$4))^2))*R22)</f>
        <v/>
      </c>
      <c r="AN22" s="82" t="b">
        <f t="shared" si="4"/>
        <v>0</v>
      </c>
      <c r="AO22" s="82" t="str">
        <f>_xlfn.IFS(R22="","", G22&gt;87, Tables!$L$12, G22&gt;81,Tables!$L$11,G22&gt;76, Tables!$L$10, G22&gt;71, Tables!$L$9, G22&gt;64,Tables!$L$8, G22&gt;59, Tables!$L$7, G22&gt;55, Tables!$L$6, G22&gt;49, Tables!$L$5,G22&gt;45, Tables!$L$4, G22&lt;=45,Tables!$L$3)</f>
        <v/>
      </c>
      <c r="AP22" s="82" t="str">
        <f>_xlfn.IFS(R22="","", G22&gt;109, Tables!$J$12, G22&gt;102,Tables!$J$11,G22&gt;96, Tables!$J$10, G22&gt;89, Tables!$J$9, G22&gt;81,Tables!$J$8, G22&gt;73, Tables!$J$7, G22&gt;67, Tables!$J$6, G22&gt;61, Tables!$J$5,G22&gt;55, Tables!$J$4, G22&lt;=55,Tables!$J$3)</f>
        <v/>
      </c>
    </row>
    <row r="23" spans="1:42" ht="19.5" customHeight="1" x14ac:dyDescent="0.3">
      <c r="A23" s="72"/>
      <c r="B23" s="72"/>
      <c r="C23" s="72"/>
      <c r="D23" s="72"/>
      <c r="E23" s="72"/>
      <c r="F23" s="20" t="str">
        <f>IF(G23="","",IF(LEFT(E23,1)="m",AJ23,AK23))</f>
        <v/>
      </c>
      <c r="G23" s="72"/>
      <c r="H23" s="72"/>
      <c r="I23" s="69"/>
      <c r="J23" s="72"/>
      <c r="K23" s="72"/>
      <c r="L23" s="72"/>
      <c r="M23" s="72"/>
      <c r="N23" s="72"/>
      <c r="O23" s="72"/>
      <c r="P23" s="72"/>
      <c r="Q23" s="72"/>
      <c r="R23" s="94" t="str">
        <f>IF(N23="", "", AI23)</f>
        <v/>
      </c>
      <c r="S23" s="72"/>
      <c r="T23" s="45" t="str">
        <f>IF(R23="","",IF(LEFT(E23,1)="m",(AP23*R23),(AO23*R23)))</f>
        <v/>
      </c>
      <c r="U23" s="45" t="str">
        <f>IF(R23="","",IF(LEFT(E23,1)="m",AL23,AM23))</f>
        <v/>
      </c>
      <c r="V23" s="45" t="str">
        <f>IF(R23="","",(VLOOKUP((YEAR($O$2)-Z23),SMM,2,FALSE))*U23)</f>
        <v/>
      </c>
      <c r="W23" s="72"/>
      <c r="Z23" s="82">
        <f t="shared" si="0"/>
        <v>1900</v>
      </c>
      <c r="AA23" s="82">
        <f>IF(J23&gt;0, J23, 0)</f>
        <v>0</v>
      </c>
      <c r="AB23" s="82">
        <f>IF(K23&gt;0, K23, 0)</f>
        <v>0</v>
      </c>
      <c r="AC23" s="82">
        <f>IF(L23&gt;0, L23, 0)</f>
        <v>0</v>
      </c>
      <c r="AD23" s="82">
        <f t="shared" si="1"/>
        <v>0</v>
      </c>
      <c r="AE23" s="82">
        <f>IF(N23&gt;0, N23, 0)</f>
        <v>0</v>
      </c>
      <c r="AF23" s="82">
        <f>IF(O23&gt;0, O23, 0)</f>
        <v>0</v>
      </c>
      <c r="AG23" s="82">
        <f>IF(P23&gt;0, P23, 0)</f>
        <v>0</v>
      </c>
      <c r="AH23" s="82">
        <f t="shared" si="2"/>
        <v>0</v>
      </c>
      <c r="AI23" s="82" t="str">
        <f t="shared" si="3"/>
        <v/>
      </c>
      <c r="AJ23" s="17" t="str">
        <f>IF(G23&lt;&gt;"",IF(G23&gt;109,"m&gt;109",IF(G23&gt;102,"m109",IF(G23&gt;96,"m102",IF(G23&gt;89,"m96",IF(G23&gt;81,"m89",IF(G23&gt;73,"m81",IF(G23&gt;67,"m73",IF(G23&gt;61,"m67",IF(G23&gt;55,"m61","m55"))))))))),"")</f>
        <v/>
      </c>
      <c r="AK23" s="17" t="str">
        <f>IF(G23&lt;&gt;"",IF(G23&gt;87,"f&gt;87",IF(G23&gt;81,"f87",IF(G23&gt;76, "f81",IF(G23&gt;71,"f76",IF(G23&gt;64,"f71",IF(G23&gt;59,"f64",IF(G23&gt;55,"f59",IF(G23&gt;49,"f55", IF(G23&gt;45,"f49","f45"))))))))),"")</f>
        <v/>
      </c>
      <c r="AL23" s="30" t="str">
        <f>IF(R23="","",10^(Tables!$D$3*((LOG10(G23/Tables!$D$4))^2))*R23)</f>
        <v/>
      </c>
      <c r="AM23" s="2" t="str">
        <f>IF(R23="","",10^(Tables!$E$3*((LOG10(G23/Tables!$E$4))^2))*R23)</f>
        <v/>
      </c>
      <c r="AN23" s="82" t="b">
        <f t="shared" si="4"/>
        <v>0</v>
      </c>
      <c r="AO23" s="82" t="str">
        <f>_xlfn.IFS(R23="","", G23&gt;87, Tables!$L$12, G23&gt;81,Tables!$L$11,G23&gt;76, Tables!$L$10, G23&gt;71, Tables!$L$9, G23&gt;64,Tables!$L$8, G23&gt;59, Tables!$L$7, G23&gt;55, Tables!$L$6, G23&gt;49, Tables!$L$5,G23&gt;45, Tables!$L$4, G23&lt;=45,Tables!$L$3)</f>
        <v/>
      </c>
      <c r="AP23" s="82" t="str">
        <f>_xlfn.IFS(R23="","", G23&gt;109, Tables!$J$12, G23&gt;102,Tables!$J$11,G23&gt;96, Tables!$J$10, G23&gt;89, Tables!$J$9, G23&gt;81,Tables!$J$8, G23&gt;73, Tables!$J$7, G23&gt;67, Tables!$J$6, G23&gt;61, Tables!$J$5,G23&gt;55, Tables!$J$4, G23&lt;=55,Tables!$J$3)</f>
        <v/>
      </c>
    </row>
    <row r="24" spans="1:42" ht="19.5" customHeight="1" x14ac:dyDescent="0.3">
      <c r="A24" s="72"/>
      <c r="B24" s="72"/>
      <c r="C24" s="72"/>
      <c r="D24" s="72"/>
      <c r="E24" s="72"/>
      <c r="F24" s="20" t="str">
        <f>IF(G24="","",IF(LEFT(E24,1)="m",AJ24,AK24))</f>
        <v/>
      </c>
      <c r="G24" s="72"/>
      <c r="H24" s="72"/>
      <c r="I24" s="69"/>
      <c r="J24" s="72"/>
      <c r="K24" s="72"/>
      <c r="L24" s="72"/>
      <c r="M24" s="72"/>
      <c r="N24" s="72"/>
      <c r="O24" s="72"/>
      <c r="P24" s="72"/>
      <c r="Q24" s="72"/>
      <c r="R24" s="94" t="str">
        <f>IF(N24="", "", AI24)</f>
        <v/>
      </c>
      <c r="S24" s="72"/>
      <c r="T24" s="45" t="str">
        <f>IF(R24="","",IF(LEFT(E24,1)="m",(AP24*R24),(AO24*R24)))</f>
        <v/>
      </c>
      <c r="U24" s="45" t="str">
        <f>IF(R24="","",IF(LEFT(E24,1)="m",AL24,AM24))</f>
        <v/>
      </c>
      <c r="V24" s="45" t="str">
        <f>IF(R24="","",(VLOOKUP((YEAR($O$2)-Z24),SMM,2,FALSE))*U24)</f>
        <v/>
      </c>
      <c r="W24" s="72"/>
      <c r="Z24" s="82">
        <f t="shared" si="0"/>
        <v>1900</v>
      </c>
      <c r="AA24" s="82">
        <f>IF(J24&gt;0, J24, 0)</f>
        <v>0</v>
      </c>
      <c r="AB24" s="82">
        <f>IF(K24&gt;0, K24, 0)</f>
        <v>0</v>
      </c>
      <c r="AC24" s="82">
        <f>IF(L24&gt;0, L24, 0)</f>
        <v>0</v>
      </c>
      <c r="AD24" s="82">
        <f t="shared" si="1"/>
        <v>0</v>
      </c>
      <c r="AE24" s="82">
        <f>IF(N24&gt;0, N24, 0)</f>
        <v>0</v>
      </c>
      <c r="AF24" s="82">
        <f>IF(O24&gt;0, O24, 0)</f>
        <v>0</v>
      </c>
      <c r="AG24" s="82">
        <f>IF(P24&gt;0, P24, 0)</f>
        <v>0</v>
      </c>
      <c r="AH24" s="82">
        <f t="shared" si="2"/>
        <v>0</v>
      </c>
      <c r="AI24" s="82" t="str">
        <f t="shared" si="3"/>
        <v/>
      </c>
      <c r="AJ24" s="17" t="str">
        <f>IF(G24&lt;&gt;"",IF(G24&gt;109,"m&gt;109",IF(G24&gt;102,"m109",IF(G24&gt;96,"m102",IF(G24&gt;89,"m96",IF(G24&gt;81,"m89",IF(G24&gt;73,"m81",IF(G24&gt;67,"m73",IF(G24&gt;61,"m67",IF(G24&gt;55,"m61","m55"))))))))),"")</f>
        <v/>
      </c>
      <c r="AK24" s="17" t="str">
        <f>IF(G24&lt;&gt;"",IF(G24&gt;87,"f&gt;87",IF(G24&gt;81,"f87",IF(G24&gt;76, "f81",IF(G24&gt;71,"f76",IF(G24&gt;64,"f71",IF(G24&gt;59,"f64",IF(G24&gt;55,"f59",IF(G24&gt;49,"f55", IF(G24&gt;45,"f49","f45"))))))))),"")</f>
        <v/>
      </c>
      <c r="AL24" s="30" t="str">
        <f>IF(R24="","",10^(Tables!$D$3*((LOG10(G24/Tables!$D$4))^2))*R24)</f>
        <v/>
      </c>
      <c r="AM24" s="2" t="str">
        <f>IF(R24="","",10^(Tables!$E$3*((LOG10(G24/Tables!$E$4))^2))*R24)</f>
        <v/>
      </c>
      <c r="AN24" s="82" t="b">
        <f t="shared" si="4"/>
        <v>0</v>
      </c>
      <c r="AO24" s="82" t="str">
        <f>_xlfn.IFS(R24="","", G24&gt;87, Tables!$L$12, G24&gt;81,Tables!$L$11,G24&gt;76, Tables!$L$10, G24&gt;71, Tables!$L$9, G24&gt;64,Tables!$L$8, G24&gt;59, Tables!$L$7, G24&gt;55, Tables!$L$6, G24&gt;49, Tables!$L$5,G24&gt;45, Tables!$L$4, G24&lt;=45,Tables!$L$3)</f>
        <v/>
      </c>
      <c r="AP24" s="82" t="str">
        <f>_xlfn.IFS(R24="","", G24&gt;109, Tables!$J$12, G24&gt;102,Tables!$J$11,G24&gt;96, Tables!$J$10, G24&gt;89, Tables!$J$9, G24&gt;81,Tables!$J$8, G24&gt;73, Tables!$J$7, G24&gt;67, Tables!$J$6, G24&gt;61, Tables!$J$5,G24&gt;55, Tables!$J$4, G24&lt;=55,Tables!$J$3)</f>
        <v/>
      </c>
    </row>
    <row r="26" spans="1:42" x14ac:dyDescent="0.3">
      <c r="C26" s="51" t="s">
        <v>26</v>
      </c>
      <c r="H26" s="51" t="s">
        <v>29</v>
      </c>
      <c r="O26" s="77" t="s">
        <v>32</v>
      </c>
    </row>
    <row r="29" spans="1:42" x14ac:dyDescent="0.3">
      <c r="C29" s="51" t="s">
        <v>27</v>
      </c>
      <c r="H29" s="51" t="s">
        <v>30</v>
      </c>
      <c r="O29" s="76" t="s">
        <v>33</v>
      </c>
    </row>
    <row r="30" spans="1:42" x14ac:dyDescent="0.3">
      <c r="C30" s="51" t="s">
        <v>28</v>
      </c>
      <c r="H30" s="78" t="s">
        <v>31</v>
      </c>
    </row>
  </sheetData>
  <sheetProtection sheet="1" objects="1" scenarios="1"/>
  <mergeCells count="20">
    <mergeCell ref="V3:V4"/>
    <mergeCell ref="E3:E4"/>
    <mergeCell ref="I3:I4"/>
    <mergeCell ref="J3:L3"/>
    <mergeCell ref="N3:P3"/>
    <mergeCell ref="R3:R4"/>
    <mergeCell ref="S3:S4"/>
    <mergeCell ref="T3:T4"/>
    <mergeCell ref="W3:W4"/>
    <mergeCell ref="A2:L2"/>
    <mergeCell ref="O2:R2"/>
    <mergeCell ref="A3:A4"/>
    <mergeCell ref="B3:B4"/>
    <mergeCell ref="C3:C4"/>
    <mergeCell ref="D3:D4"/>
    <mergeCell ref="F3:F4"/>
    <mergeCell ref="G3:G4"/>
    <mergeCell ref="H3:H4"/>
    <mergeCell ref="U3:U4"/>
    <mergeCell ref="A1:W1"/>
  </mergeCells>
  <conditionalFormatting sqref="J5:L24">
    <cfRule type="containsBlanks" priority="5" stopIfTrue="1">
      <formula>LEN(TRIM(J5))=0</formula>
    </cfRule>
    <cfRule type="containsText" dxfId="41" priority="6" operator="containsText" text=".">
      <formula>NOT(ISERROR(SEARCH(".",J5)))</formula>
    </cfRule>
    <cfRule type="containsText" dxfId="40" priority="7" operator="containsText" text="x">
      <formula>NOT(ISERROR(SEARCH("x",J5)))</formula>
    </cfRule>
    <cfRule type="cellIs" dxfId="39" priority="8" operator="greaterThanOrEqual">
      <formula>0</formula>
    </cfRule>
  </conditionalFormatting>
  <conditionalFormatting sqref="N5:P24">
    <cfRule type="containsBlanks" priority="1" stopIfTrue="1">
      <formula>LEN(TRIM(N5))=0</formula>
    </cfRule>
    <cfRule type="containsText" dxfId="38" priority="2" operator="containsText" text=".">
      <formula>NOT(ISERROR(SEARCH(".",N5)))</formula>
    </cfRule>
    <cfRule type="containsText" dxfId="37" priority="3" operator="containsText" text="x">
      <formula>NOT(ISERROR(SEARCH("x",N5)))</formula>
    </cfRule>
    <cfRule type="cellIs" dxfId="36" priority="4" operator="greaterThanOrEqual">
      <formula>0</formula>
    </cfRule>
  </conditionalFormatting>
  <dataValidations count="1">
    <dataValidation type="date" allowBlank="1" showInputMessage="1" showErrorMessage="1" sqref="I5:I24" xr:uid="{75D2C69E-BEFB-4C01-A152-BC587EF86F9A}">
      <formula1>1</formula1>
      <formula2>44196</formula2>
    </dataValidation>
  </dataValidations>
  <pageMargins left="0.7" right="0.7" top="0.75" bottom="0.75" header="0.3" footer="0.3"/>
  <pageSetup paperSize="5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9CB782-F9BD-400D-BFC9-D191AC969535}">
          <x14:formula1>
            <xm:f>Tables!$N$2:$N$3</xm:f>
          </x14:formula1>
          <xm:sqref>E5:E24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30"/>
  <sheetViews>
    <sheetView zoomScale="80" zoomScaleNormal="80" workbookViewId="0">
      <pane ySplit="4" topLeftCell="A5" activePane="bottomLeft" state="frozen"/>
      <selection activeCell="A2" sqref="A2:M2"/>
      <selection pane="bottomLeft" activeCell="D8" sqref="D8"/>
    </sheetView>
  </sheetViews>
  <sheetFormatPr defaultColWidth="9.109375" defaultRowHeight="14.4" x14ac:dyDescent="0.3"/>
  <cols>
    <col min="1" max="1" width="4.88671875" style="51" customWidth="1"/>
    <col min="2" max="2" width="4.5546875" style="51" customWidth="1"/>
    <col min="3" max="4" width="23.109375" style="51" customWidth="1"/>
    <col min="5" max="5" width="6.6640625" style="51" customWidth="1"/>
    <col min="6" max="6" width="9" style="51" customWidth="1"/>
    <col min="7" max="7" width="9.88671875" style="51" customWidth="1"/>
    <col min="8" max="8" width="11.77734375" style="75" customWidth="1"/>
    <col min="9" max="11" width="9.109375" style="51"/>
    <col min="12" max="12" width="4.88671875" style="47" hidden="1" customWidth="1"/>
    <col min="13" max="15" width="9.109375" style="76"/>
    <col min="16" max="16" width="4.88671875" style="47" hidden="1" customWidth="1"/>
    <col min="17" max="17" width="9.109375" style="51"/>
    <col min="18" max="18" width="5.109375" style="51" bestFit="1" customWidth="1"/>
    <col min="19" max="19" width="9" style="51" customWidth="1"/>
    <col min="20" max="21" width="10.109375" style="52" customWidth="1"/>
    <col min="22" max="22" width="6.33203125" style="51" bestFit="1" customWidth="1"/>
    <col min="23" max="24" width="9.109375" style="47" customWidth="1"/>
    <col min="25" max="35" width="9.109375" style="82" hidden="1" customWidth="1"/>
    <col min="36" max="36" width="9.109375" style="47" hidden="1" customWidth="1"/>
    <col min="37" max="37" width="9.109375" style="82" hidden="1" customWidth="1"/>
    <col min="38" max="16384" width="9.109375" style="47"/>
  </cols>
  <sheetData>
    <row r="1" spans="1:37" ht="21" x14ac:dyDescent="0.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37" ht="18.600000000000001" thickBot="1" x14ac:dyDescent="0.4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M2" s="49" t="s">
        <v>2</v>
      </c>
      <c r="N2" s="81">
        <v>43430</v>
      </c>
      <c r="O2" s="81"/>
      <c r="P2" s="81"/>
      <c r="Q2" s="81"/>
    </row>
    <row r="3" spans="1:37" ht="19.5" customHeight="1" x14ac:dyDescent="0.3">
      <c r="A3" s="53" t="s">
        <v>4</v>
      </c>
      <c r="B3" s="54" t="s">
        <v>3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83" t="s">
        <v>68</v>
      </c>
      <c r="I3" s="54" t="s">
        <v>11</v>
      </c>
      <c r="J3" s="54"/>
      <c r="K3" s="54"/>
      <c r="L3" s="56"/>
      <c r="M3" s="54" t="s">
        <v>13</v>
      </c>
      <c r="N3" s="54"/>
      <c r="O3" s="54"/>
      <c r="P3" s="56"/>
      <c r="Q3" s="54" t="s">
        <v>14</v>
      </c>
      <c r="R3" s="54" t="s">
        <v>15</v>
      </c>
      <c r="S3" s="57" t="s">
        <v>60</v>
      </c>
      <c r="T3" s="57" t="s">
        <v>61</v>
      </c>
      <c r="U3" s="58" t="s">
        <v>71</v>
      </c>
      <c r="V3" s="54" t="s">
        <v>16</v>
      </c>
      <c r="Z3" s="82" t="s">
        <v>17</v>
      </c>
      <c r="AD3" s="82" t="s">
        <v>18</v>
      </c>
      <c r="AH3" s="82" t="s">
        <v>14</v>
      </c>
      <c r="AK3" s="82" t="s">
        <v>63</v>
      </c>
    </row>
    <row r="4" spans="1:37" ht="19.5" customHeight="1" thickBot="1" x14ac:dyDescent="0.35">
      <c r="A4" s="59"/>
      <c r="B4" s="60"/>
      <c r="C4" s="60"/>
      <c r="D4" s="60"/>
      <c r="E4" s="60"/>
      <c r="F4" s="60"/>
      <c r="G4" s="60"/>
      <c r="H4" s="84"/>
      <c r="I4" s="62">
        <v>1</v>
      </c>
      <c r="J4" s="62">
        <v>2</v>
      </c>
      <c r="K4" s="62">
        <v>3</v>
      </c>
      <c r="L4" s="63" t="s">
        <v>12</v>
      </c>
      <c r="M4" s="64">
        <v>1</v>
      </c>
      <c r="N4" s="64">
        <v>2</v>
      </c>
      <c r="O4" s="64">
        <v>3</v>
      </c>
      <c r="P4" s="63" t="s">
        <v>12</v>
      </c>
      <c r="Q4" s="60"/>
      <c r="R4" s="60"/>
      <c r="S4" s="65"/>
      <c r="T4" s="65"/>
      <c r="U4" s="66"/>
      <c r="V4" s="60"/>
      <c r="Y4" s="82" t="s">
        <v>10</v>
      </c>
      <c r="Z4" s="82">
        <v>1</v>
      </c>
      <c r="AA4" s="82">
        <v>2</v>
      </c>
      <c r="AB4" s="82">
        <v>3</v>
      </c>
      <c r="AC4" s="82" t="s">
        <v>12</v>
      </c>
      <c r="AD4" s="82">
        <v>1</v>
      </c>
      <c r="AE4" s="82">
        <v>2</v>
      </c>
      <c r="AF4" s="82">
        <v>3</v>
      </c>
      <c r="AG4" s="82" t="s">
        <v>12</v>
      </c>
      <c r="AK4" s="82" t="s">
        <v>65</v>
      </c>
    </row>
    <row r="5" spans="1:37" ht="19.5" customHeight="1" x14ac:dyDescent="0.3">
      <c r="A5" s="67"/>
      <c r="B5" s="68"/>
      <c r="C5" s="68"/>
      <c r="D5" s="68"/>
      <c r="E5" s="17" t="str">
        <f>IF(F5&lt;&gt;"",IF(F5&gt;87,"f&gt;87",IF(F5&gt;81,"f87",IF(F5&gt;76, "f81",IF(F5&gt;71,"f76",IF(F5&gt;64,"f71",IF(F5&gt;59,"f64",IF(F5&gt;55,"f59",IF(F5&gt;49,"f55", IF(F5&gt;45,"f49","f45"))))))))),"")</f>
        <v/>
      </c>
      <c r="F5" s="68"/>
      <c r="G5" s="68"/>
      <c r="H5" s="69"/>
      <c r="I5" s="68"/>
      <c r="J5" s="68"/>
      <c r="K5" s="68"/>
      <c r="L5" s="85"/>
      <c r="M5" s="68"/>
      <c r="N5" s="68"/>
      <c r="O5" s="68"/>
      <c r="P5" s="85">
        <f>AG5</f>
        <v>0</v>
      </c>
      <c r="Q5" s="79" t="str">
        <f>IF(M5="", "", AH5)</f>
        <v/>
      </c>
      <c r="R5" s="68"/>
      <c r="S5" s="79" t="str">
        <f>IF(Q5="", "", Q5*AK5)</f>
        <v/>
      </c>
      <c r="T5" s="18" t="str">
        <f>IF(Q5="","",10^(Tables!$E$3*((LOG10(F5/Tables!$E$4))^2))*Q5)</f>
        <v/>
      </c>
      <c r="U5" s="19" t="str">
        <f>IF(Q5="","",(VLOOKUP((YEAR($N$2)-Y5),SMM,2,FALSE))*T5)</f>
        <v/>
      </c>
      <c r="V5" s="68"/>
      <c r="Y5" s="82">
        <f>YEAR(H5)</f>
        <v>1900</v>
      </c>
      <c r="Z5" s="82">
        <f>IF(I5&gt;0, I5, 0)</f>
        <v>0</v>
      </c>
      <c r="AA5" s="82">
        <f>IF(J5&gt;0, J5, 0)</f>
        <v>0</v>
      </c>
      <c r="AB5" s="82">
        <f>IF(K5&gt;0, K5, 0)</f>
        <v>0</v>
      </c>
      <c r="AC5" s="82">
        <f>MAX(Z5:AB5)</f>
        <v>0</v>
      </c>
      <c r="AD5" s="82">
        <f>IF(M5&gt;0, M5, 0)</f>
        <v>0</v>
      </c>
      <c r="AE5" s="82">
        <f>IF(N5&gt;0, N5, 0)</f>
        <v>0</v>
      </c>
      <c r="AF5" s="82">
        <f>IF(O5&gt;0, O5, 0)</f>
        <v>0</v>
      </c>
      <c r="AG5" s="82">
        <f>MAX(AD5:AF5)</f>
        <v>0</v>
      </c>
      <c r="AH5" s="82" t="str">
        <f>IF(AI5=TRUE, AC5+AG5, "")</f>
        <v/>
      </c>
      <c r="AI5" s="82" t="b">
        <f>AND(AC5&gt;0, AG5&gt;0)</f>
        <v>0</v>
      </c>
      <c r="AK5" s="82" t="str">
        <f>_xlfn.IFS(Q5="","", F5&gt;87, Tables!$L$12, F5&gt;81,Tables!$L$11,F5&gt;76, Tables!$L$10, F5&gt;71, Tables!$L$9, F5&gt;64,Tables!$L$8, F5&gt;59, Tables!$L$7, F5&gt;55, Tables!$L$6, F5&gt;49, Tables!$L$5,F5&gt;45, Tables!$L$4, F5&lt;=45,Tables!$L$3)</f>
        <v/>
      </c>
    </row>
    <row r="6" spans="1:37" ht="19.5" customHeight="1" x14ac:dyDescent="0.3">
      <c r="A6" s="67"/>
      <c r="B6" s="68"/>
      <c r="C6" s="68"/>
      <c r="D6" s="68"/>
      <c r="E6" s="17" t="str">
        <f t="shared" ref="E6:E24" si="0">IF(F6&lt;&gt;"",IF(F6&gt;87,"f&gt;87",IF(F6&gt;81,"f87",IF(F6&gt;76, "f81",IF(F6&gt;71,"f76",IF(F6&gt;64,"f71",IF(F6&gt;59,"f64",IF(F6&gt;55,"f59",IF(F6&gt;49,"f55", IF(F6&gt;45,"f49","f45"))))))))),"")</f>
        <v/>
      </c>
      <c r="F6" s="68"/>
      <c r="G6" s="68"/>
      <c r="H6" s="69"/>
      <c r="I6" s="68"/>
      <c r="J6" s="68"/>
      <c r="K6" s="68"/>
      <c r="L6" s="85"/>
      <c r="M6" s="68"/>
      <c r="N6" s="68"/>
      <c r="O6" s="68"/>
      <c r="P6" s="85">
        <f t="shared" ref="P6:P24" si="1">AG6</f>
        <v>0</v>
      </c>
      <c r="Q6" s="79" t="str">
        <f>IF(M6="", "", AH6)</f>
        <v/>
      </c>
      <c r="R6" s="68"/>
      <c r="S6" s="79" t="str">
        <f>IF(Q6="", "", Q6*AK6)</f>
        <v/>
      </c>
      <c r="T6" s="18" t="str">
        <f>IF(Q6="","",10^(Tables!$E$3*((LOG10(F6/Tables!$E$4))^2))*Q6)</f>
        <v/>
      </c>
      <c r="U6" s="19" t="str">
        <f>IF(Q6="","",(VLOOKUP((YEAR($N$2)-Y6),SMM,2,FALSE))*T6)</f>
        <v/>
      </c>
      <c r="V6" s="68"/>
      <c r="Y6" s="82">
        <f>YEAR(H6)</f>
        <v>1900</v>
      </c>
      <c r="Z6" s="82">
        <f>IF(I6&gt;0, I6, 0)</f>
        <v>0</v>
      </c>
      <c r="AA6" s="82">
        <f>IF(J6&gt;0, J6, 0)</f>
        <v>0</v>
      </c>
      <c r="AB6" s="82">
        <f>IF(K6&gt;0, K6, 0)</f>
        <v>0</v>
      </c>
      <c r="AC6" s="82">
        <f t="shared" ref="AC6:AC24" si="2">MAX(Z6:AB6)</f>
        <v>0</v>
      </c>
      <c r="AD6" s="82">
        <f>IF(M6&gt;0, M6, 0)</f>
        <v>0</v>
      </c>
      <c r="AE6" s="82">
        <f>IF(N6&gt;0, N6, 0)</f>
        <v>0</v>
      </c>
      <c r="AF6" s="82">
        <f>IF(O6&gt;0, O6, 0)</f>
        <v>0</v>
      </c>
      <c r="AG6" s="82">
        <f t="shared" ref="AG6:AG24" si="3">MAX(AD6:AF6)</f>
        <v>0</v>
      </c>
      <c r="AH6" s="82" t="str">
        <f t="shared" ref="AH6:AH24" si="4">IF(AI6=TRUE, AC6+AG6, "")</f>
        <v/>
      </c>
      <c r="AI6" s="82" t="b">
        <f t="shared" ref="AI6:AI24" si="5">AND(AC6&gt;0, AG6&gt;0)</f>
        <v>0</v>
      </c>
      <c r="AK6" s="82" t="str">
        <f>_xlfn.IFS(Q6="","", F6&gt;87, Tables!$L$12, F6&gt;81,Tables!$L$11,F6&gt;76, Tables!$L$10, F6&gt;71, Tables!$L$9, F6&gt;64,Tables!$L$8, F6&gt;59, Tables!$L$7, F6&gt;55, Tables!$L$6, F6&gt;49, Tables!$L$5,F6&gt;45, Tables!$L$4, F6&lt;=45,Tables!$L$3)</f>
        <v/>
      </c>
    </row>
    <row r="7" spans="1:37" ht="19.5" customHeight="1" x14ac:dyDescent="0.3">
      <c r="A7" s="67"/>
      <c r="B7" s="68"/>
      <c r="C7" s="68"/>
      <c r="D7" s="68"/>
      <c r="E7" s="17" t="str">
        <f t="shared" si="0"/>
        <v/>
      </c>
      <c r="F7" s="68"/>
      <c r="G7" s="68"/>
      <c r="H7" s="69"/>
      <c r="I7" s="68"/>
      <c r="J7" s="68"/>
      <c r="K7" s="68"/>
      <c r="L7" s="85"/>
      <c r="M7" s="68"/>
      <c r="N7" s="68"/>
      <c r="O7" s="68"/>
      <c r="P7" s="85">
        <f t="shared" si="1"/>
        <v>0</v>
      </c>
      <c r="Q7" s="79" t="str">
        <f>IF(M7="", "", AH7)</f>
        <v/>
      </c>
      <c r="R7" s="68"/>
      <c r="S7" s="79" t="str">
        <f>IF(Q7="", "", Q7*AK7)</f>
        <v/>
      </c>
      <c r="T7" s="18" t="str">
        <f>IF(Q7="","",10^(Tables!$E$3*((LOG10(F7/Tables!$E$4))^2))*Q7)</f>
        <v/>
      </c>
      <c r="U7" s="19" t="str">
        <f>IF(Q7="","",(VLOOKUP((YEAR($N$2)-Y7),SMM,2,FALSE))*T7)</f>
        <v/>
      </c>
      <c r="V7" s="68"/>
      <c r="Y7" s="82">
        <f>YEAR(H7)</f>
        <v>1900</v>
      </c>
      <c r="Z7" s="82">
        <f>IF(I7&gt;0, I7, 0)</f>
        <v>0</v>
      </c>
      <c r="AA7" s="82">
        <f>IF(J7&gt;0, J7, 0)</f>
        <v>0</v>
      </c>
      <c r="AB7" s="82">
        <f>IF(K7&gt;0, K7, 0)</f>
        <v>0</v>
      </c>
      <c r="AC7" s="82">
        <f t="shared" si="2"/>
        <v>0</v>
      </c>
      <c r="AD7" s="82">
        <f>IF(M7&gt;0, M7, 0)</f>
        <v>0</v>
      </c>
      <c r="AE7" s="82">
        <f>IF(N7&gt;0, N7, 0)</f>
        <v>0</v>
      </c>
      <c r="AF7" s="82">
        <f>IF(O7&gt;0, O7, 0)</f>
        <v>0</v>
      </c>
      <c r="AG7" s="82">
        <f t="shared" si="3"/>
        <v>0</v>
      </c>
      <c r="AH7" s="82" t="str">
        <f t="shared" si="4"/>
        <v/>
      </c>
      <c r="AI7" s="82" t="b">
        <f t="shared" si="5"/>
        <v>0</v>
      </c>
      <c r="AK7" s="82" t="str">
        <f>_xlfn.IFS(Q7="","", F7&gt;87, Tables!$L$12, F7&gt;81,Tables!$L$11,F7&gt;76, Tables!$L$10, F7&gt;71, Tables!$L$9, F7&gt;64,Tables!$L$8, F7&gt;59, Tables!$L$7, F7&gt;55, Tables!$L$6, F7&gt;49, Tables!$L$5,F7&gt;45, Tables!$L$4, F7&lt;=45,Tables!$L$3)</f>
        <v/>
      </c>
    </row>
    <row r="8" spans="1:37" ht="19.5" customHeight="1" x14ac:dyDescent="0.3">
      <c r="A8" s="67"/>
      <c r="B8" s="68"/>
      <c r="C8" s="68"/>
      <c r="D8" s="68"/>
      <c r="E8" s="17" t="str">
        <f t="shared" si="0"/>
        <v/>
      </c>
      <c r="F8" s="68"/>
      <c r="G8" s="68"/>
      <c r="H8" s="69"/>
      <c r="I8" s="68"/>
      <c r="J8" s="68"/>
      <c r="K8" s="68"/>
      <c r="L8" s="85"/>
      <c r="M8" s="68"/>
      <c r="N8" s="68"/>
      <c r="O8" s="68"/>
      <c r="P8" s="85">
        <f t="shared" si="1"/>
        <v>0</v>
      </c>
      <c r="Q8" s="79" t="str">
        <f>IF(M8="", "", AH8)</f>
        <v/>
      </c>
      <c r="R8" s="68"/>
      <c r="S8" s="79" t="str">
        <f>IF(Q8="", "", Q8*AK8)</f>
        <v/>
      </c>
      <c r="T8" s="18" t="str">
        <f>IF(Q8="","",10^(Tables!$E$3*((LOG10(F8/Tables!$E$4))^2))*Q8)</f>
        <v/>
      </c>
      <c r="U8" s="19" t="str">
        <f>IF(Q8="","",(VLOOKUP((YEAR($N$2)-Y8),SMM,2,FALSE))*T8)</f>
        <v/>
      </c>
      <c r="V8" s="68"/>
      <c r="Y8" s="82">
        <f>YEAR(H8)</f>
        <v>1900</v>
      </c>
      <c r="Z8" s="82">
        <f>IF(I8&gt;0, I8, 0)</f>
        <v>0</v>
      </c>
      <c r="AA8" s="82">
        <f>IF(J8&gt;0, J8, 0)</f>
        <v>0</v>
      </c>
      <c r="AB8" s="82">
        <f>IF(K8&gt;0, K8, 0)</f>
        <v>0</v>
      </c>
      <c r="AC8" s="82">
        <f t="shared" si="2"/>
        <v>0</v>
      </c>
      <c r="AD8" s="82">
        <f>IF(M8&gt;0, M8, 0)</f>
        <v>0</v>
      </c>
      <c r="AE8" s="82">
        <f>IF(N8&gt;0, N8, 0)</f>
        <v>0</v>
      </c>
      <c r="AF8" s="82">
        <f>IF(O8&gt;0, O8, 0)</f>
        <v>0</v>
      </c>
      <c r="AG8" s="82">
        <f t="shared" si="3"/>
        <v>0</v>
      </c>
      <c r="AH8" s="82" t="str">
        <f t="shared" si="4"/>
        <v/>
      </c>
      <c r="AI8" s="82" t="b">
        <f t="shared" si="5"/>
        <v>0</v>
      </c>
      <c r="AK8" s="82" t="str">
        <f>_xlfn.IFS(Q8="","", F8&gt;87, Tables!$L$12, F8&gt;81,Tables!$L$11,F8&gt;76, Tables!$L$10, F8&gt;71, Tables!$L$9, F8&gt;64,Tables!$L$8, F8&gt;59, Tables!$L$7, F8&gt;55, Tables!$L$6, F8&gt;49, Tables!$L$5,F8&gt;45, Tables!$L$4, F8&lt;=45,Tables!$L$3)</f>
        <v/>
      </c>
    </row>
    <row r="9" spans="1:37" ht="19.5" customHeight="1" x14ac:dyDescent="0.3">
      <c r="A9" s="67"/>
      <c r="B9" s="68"/>
      <c r="C9" s="68"/>
      <c r="D9" s="68"/>
      <c r="E9" s="17" t="str">
        <f t="shared" si="0"/>
        <v/>
      </c>
      <c r="F9" s="68"/>
      <c r="G9" s="68"/>
      <c r="H9" s="69"/>
      <c r="I9" s="68"/>
      <c r="J9" s="68"/>
      <c r="K9" s="68"/>
      <c r="L9" s="85"/>
      <c r="M9" s="68"/>
      <c r="N9" s="68"/>
      <c r="O9" s="68"/>
      <c r="P9" s="85">
        <f t="shared" si="1"/>
        <v>0</v>
      </c>
      <c r="Q9" s="79" t="str">
        <f>IF(M9="", "", AH9)</f>
        <v/>
      </c>
      <c r="R9" s="68"/>
      <c r="S9" s="79" t="str">
        <f>IF(Q9="", "", Q9*AK9)</f>
        <v/>
      </c>
      <c r="T9" s="18" t="str">
        <f>IF(Q9="","",10^(Tables!$E$3*((LOG10(F9/Tables!$E$4))^2))*Q9)</f>
        <v/>
      </c>
      <c r="U9" s="19" t="str">
        <f>IF(Q9="","",(VLOOKUP((YEAR($N$2)-Y9),SMM,2,FALSE))*T9)</f>
        <v/>
      </c>
      <c r="V9" s="68"/>
      <c r="Y9" s="82">
        <f>YEAR(H9)</f>
        <v>1900</v>
      </c>
      <c r="Z9" s="82">
        <f>IF(I9&gt;0, I9, 0)</f>
        <v>0</v>
      </c>
      <c r="AA9" s="82">
        <f>IF(J9&gt;0, J9, 0)</f>
        <v>0</v>
      </c>
      <c r="AB9" s="82">
        <f>IF(K9&gt;0, K9, 0)</f>
        <v>0</v>
      </c>
      <c r="AC9" s="82">
        <f t="shared" si="2"/>
        <v>0</v>
      </c>
      <c r="AD9" s="82">
        <f>IF(M9&gt;0, M9, 0)</f>
        <v>0</v>
      </c>
      <c r="AE9" s="82">
        <f>IF(N9&gt;0, N9, 0)</f>
        <v>0</v>
      </c>
      <c r="AF9" s="82">
        <f>IF(O9&gt;0, O9, 0)</f>
        <v>0</v>
      </c>
      <c r="AG9" s="82">
        <f t="shared" si="3"/>
        <v>0</v>
      </c>
      <c r="AH9" s="82" t="str">
        <f t="shared" si="4"/>
        <v/>
      </c>
      <c r="AI9" s="82" t="b">
        <f t="shared" si="5"/>
        <v>0</v>
      </c>
      <c r="AK9" s="82" t="str">
        <f>_xlfn.IFS(Q9="","", F9&gt;87, Tables!$L$12, F9&gt;81,Tables!$L$11,F9&gt;76, Tables!$L$10, F9&gt;71, Tables!$L$9, F9&gt;64,Tables!$L$8, F9&gt;59, Tables!$L$7, F9&gt;55, Tables!$L$6, F9&gt;49, Tables!$L$5,F9&gt;45, Tables!$L$4, F9&lt;=45,Tables!$L$3)</f>
        <v/>
      </c>
    </row>
    <row r="10" spans="1:37" ht="19.5" customHeight="1" x14ac:dyDescent="0.3">
      <c r="A10" s="67"/>
      <c r="B10" s="68"/>
      <c r="C10" s="68"/>
      <c r="D10" s="68"/>
      <c r="E10" s="17" t="str">
        <f t="shared" si="0"/>
        <v/>
      </c>
      <c r="F10" s="68"/>
      <c r="G10" s="68"/>
      <c r="H10" s="69"/>
      <c r="I10" s="68"/>
      <c r="J10" s="68"/>
      <c r="K10" s="68"/>
      <c r="L10" s="85"/>
      <c r="M10" s="68"/>
      <c r="N10" s="68"/>
      <c r="O10" s="68"/>
      <c r="P10" s="85">
        <f t="shared" si="1"/>
        <v>0</v>
      </c>
      <c r="Q10" s="79" t="str">
        <f>IF(M10="", "", AH10)</f>
        <v/>
      </c>
      <c r="R10" s="68"/>
      <c r="S10" s="79" t="str">
        <f>IF(Q10="", "", Q10*AK10)</f>
        <v/>
      </c>
      <c r="T10" s="18" t="str">
        <f>IF(Q10="","",10^(Tables!$E$3*((LOG10(F10/Tables!$E$4))^2))*Q10)</f>
        <v/>
      </c>
      <c r="U10" s="19" t="str">
        <f>IF(Q10="","",(VLOOKUP((YEAR($N$2)-Y10),SMM,2,FALSE))*T10)</f>
        <v/>
      </c>
      <c r="V10" s="68"/>
      <c r="Y10" s="82">
        <f>YEAR(H10)</f>
        <v>1900</v>
      </c>
      <c r="Z10" s="82">
        <f>IF(I10&gt;0, I10, 0)</f>
        <v>0</v>
      </c>
      <c r="AA10" s="82">
        <f>IF(J10&gt;0, J10, 0)</f>
        <v>0</v>
      </c>
      <c r="AB10" s="82">
        <f>IF(K10&gt;0, K10, 0)</f>
        <v>0</v>
      </c>
      <c r="AC10" s="82">
        <f t="shared" si="2"/>
        <v>0</v>
      </c>
      <c r="AD10" s="82">
        <f>IF(M10&gt;0, M10, 0)</f>
        <v>0</v>
      </c>
      <c r="AE10" s="82">
        <f>IF(N10&gt;0, N10, 0)</f>
        <v>0</v>
      </c>
      <c r="AF10" s="82">
        <f>IF(O10&gt;0, O10, 0)</f>
        <v>0</v>
      </c>
      <c r="AG10" s="82">
        <f t="shared" si="3"/>
        <v>0</v>
      </c>
      <c r="AH10" s="82" t="str">
        <f t="shared" si="4"/>
        <v/>
      </c>
      <c r="AI10" s="82" t="b">
        <f t="shared" si="5"/>
        <v>0</v>
      </c>
      <c r="AK10" s="82" t="str">
        <f>_xlfn.IFS(Q10="","", F10&gt;87, Tables!$L$12, F10&gt;81,Tables!$L$11,F10&gt;76, Tables!$L$10, F10&gt;71, Tables!$L$9, F10&gt;64,Tables!$L$8, F10&gt;59, Tables!$L$7, F10&gt;55, Tables!$L$6, F10&gt;49, Tables!$L$5,F10&gt;45, Tables!$L$4, F10&lt;=45,Tables!$L$3)</f>
        <v/>
      </c>
    </row>
    <row r="11" spans="1:37" ht="19.5" customHeight="1" x14ac:dyDescent="0.3">
      <c r="A11" s="67"/>
      <c r="B11" s="68"/>
      <c r="C11" s="68"/>
      <c r="D11" s="68"/>
      <c r="E11" s="17" t="str">
        <f t="shared" si="0"/>
        <v/>
      </c>
      <c r="F11" s="68"/>
      <c r="G11" s="68"/>
      <c r="H11" s="69"/>
      <c r="I11" s="68"/>
      <c r="J11" s="68"/>
      <c r="K11" s="68"/>
      <c r="L11" s="85"/>
      <c r="M11" s="68"/>
      <c r="N11" s="68"/>
      <c r="O11" s="68"/>
      <c r="P11" s="85">
        <f t="shared" si="1"/>
        <v>0</v>
      </c>
      <c r="Q11" s="79" t="str">
        <f>IF(M11="", "", AH11)</f>
        <v/>
      </c>
      <c r="R11" s="68"/>
      <c r="S11" s="79" t="str">
        <f>IF(Q11="", "", Q11*AK11)</f>
        <v/>
      </c>
      <c r="T11" s="18" t="str">
        <f>IF(Q11="","",10^(Tables!$E$3*((LOG10(F11/Tables!$E$4))^2))*Q11)</f>
        <v/>
      </c>
      <c r="U11" s="19" t="str">
        <f>IF(Q11="","",(VLOOKUP((YEAR($N$2)-Y11),SMM,2,FALSE))*T11)</f>
        <v/>
      </c>
      <c r="V11" s="68"/>
      <c r="Y11" s="82">
        <f>YEAR(H11)</f>
        <v>1900</v>
      </c>
      <c r="Z11" s="82">
        <f>IF(I11&gt;0, I11, 0)</f>
        <v>0</v>
      </c>
      <c r="AA11" s="82">
        <f>IF(J11&gt;0, J11, 0)</f>
        <v>0</v>
      </c>
      <c r="AB11" s="82">
        <f>IF(K11&gt;0, K11, 0)</f>
        <v>0</v>
      </c>
      <c r="AC11" s="82">
        <f t="shared" si="2"/>
        <v>0</v>
      </c>
      <c r="AD11" s="82">
        <f>IF(M11&gt;0, M11, 0)</f>
        <v>0</v>
      </c>
      <c r="AE11" s="82">
        <f>IF(N11&gt;0, N11, 0)</f>
        <v>0</v>
      </c>
      <c r="AF11" s="82">
        <f>IF(O11&gt;0, O11, 0)</f>
        <v>0</v>
      </c>
      <c r="AG11" s="82">
        <f t="shared" si="3"/>
        <v>0</v>
      </c>
      <c r="AH11" s="82" t="str">
        <f t="shared" si="4"/>
        <v/>
      </c>
      <c r="AI11" s="82" t="b">
        <f t="shared" si="5"/>
        <v>0</v>
      </c>
      <c r="AK11" s="82" t="str">
        <f>_xlfn.IFS(Q11="","", F11&gt;87, Tables!$L$12, F11&gt;81,Tables!$L$11,F11&gt;76, Tables!$L$10, F11&gt;71, Tables!$L$9, F11&gt;64,Tables!$L$8, F11&gt;59, Tables!$L$7, F11&gt;55, Tables!$L$6, F11&gt;49, Tables!$L$5,F11&gt;45, Tables!$L$4, F11&lt;=45,Tables!$L$3)</f>
        <v/>
      </c>
    </row>
    <row r="12" spans="1:37" ht="19.5" customHeight="1" x14ac:dyDescent="0.3">
      <c r="A12" s="67"/>
      <c r="B12" s="68"/>
      <c r="C12" s="68"/>
      <c r="D12" s="68"/>
      <c r="E12" s="17" t="str">
        <f t="shared" si="0"/>
        <v/>
      </c>
      <c r="F12" s="68"/>
      <c r="G12" s="68"/>
      <c r="H12" s="69"/>
      <c r="I12" s="68"/>
      <c r="J12" s="68"/>
      <c r="K12" s="68"/>
      <c r="L12" s="85"/>
      <c r="M12" s="68"/>
      <c r="N12" s="68"/>
      <c r="O12" s="68"/>
      <c r="P12" s="85">
        <f t="shared" si="1"/>
        <v>0</v>
      </c>
      <c r="Q12" s="79" t="str">
        <f>IF(M12="", "", AH12)</f>
        <v/>
      </c>
      <c r="R12" s="68"/>
      <c r="S12" s="79" t="str">
        <f>IF(Q12="", "", Q12*AK12)</f>
        <v/>
      </c>
      <c r="T12" s="18" t="str">
        <f>IF(Q12="","",10^(Tables!$E$3*((LOG10(F12/Tables!$E$4))^2))*Q12)</f>
        <v/>
      </c>
      <c r="U12" s="19" t="str">
        <f>IF(Q12="","",(VLOOKUP((YEAR($N$2)-Y12),SMM,2,FALSE))*T12)</f>
        <v/>
      </c>
      <c r="V12" s="68"/>
      <c r="Y12" s="82">
        <f>YEAR(H12)</f>
        <v>1900</v>
      </c>
      <c r="Z12" s="82">
        <f>IF(I12&gt;0, I12, 0)</f>
        <v>0</v>
      </c>
      <c r="AA12" s="82">
        <f>IF(J12&gt;0, J12, 0)</f>
        <v>0</v>
      </c>
      <c r="AB12" s="82">
        <f>IF(K12&gt;0, K12, 0)</f>
        <v>0</v>
      </c>
      <c r="AC12" s="82">
        <f t="shared" si="2"/>
        <v>0</v>
      </c>
      <c r="AD12" s="82">
        <f>IF(M12&gt;0, M12, 0)</f>
        <v>0</v>
      </c>
      <c r="AE12" s="82">
        <f>IF(N12&gt;0, N12, 0)</f>
        <v>0</v>
      </c>
      <c r="AF12" s="82">
        <f>IF(O12&gt;0, O12, 0)</f>
        <v>0</v>
      </c>
      <c r="AG12" s="82">
        <f t="shared" si="3"/>
        <v>0</v>
      </c>
      <c r="AH12" s="82" t="str">
        <f t="shared" si="4"/>
        <v/>
      </c>
      <c r="AI12" s="82" t="b">
        <f t="shared" si="5"/>
        <v>0</v>
      </c>
      <c r="AK12" s="82" t="str">
        <f>_xlfn.IFS(Q12="","", F12&gt;87, Tables!$L$12, F12&gt;81,Tables!$L$11,F12&gt;76, Tables!$L$10, F12&gt;71, Tables!$L$9, F12&gt;64,Tables!$L$8, F12&gt;59, Tables!$L$7, F12&gt;55, Tables!$L$6, F12&gt;49, Tables!$L$5,F12&gt;45, Tables!$L$4, F12&lt;=45,Tables!$L$3)</f>
        <v/>
      </c>
    </row>
    <row r="13" spans="1:37" ht="19.5" customHeight="1" x14ac:dyDescent="0.3">
      <c r="A13" s="67"/>
      <c r="B13" s="68"/>
      <c r="C13" s="68"/>
      <c r="D13" s="68"/>
      <c r="E13" s="17" t="str">
        <f t="shared" si="0"/>
        <v/>
      </c>
      <c r="F13" s="68"/>
      <c r="G13" s="68"/>
      <c r="H13" s="69"/>
      <c r="I13" s="68"/>
      <c r="J13" s="68"/>
      <c r="K13" s="68"/>
      <c r="L13" s="85"/>
      <c r="M13" s="68"/>
      <c r="N13" s="68"/>
      <c r="O13" s="68"/>
      <c r="P13" s="85">
        <f t="shared" si="1"/>
        <v>0</v>
      </c>
      <c r="Q13" s="79" t="str">
        <f>IF(M13="", "", AH13)</f>
        <v/>
      </c>
      <c r="R13" s="68"/>
      <c r="S13" s="79" t="str">
        <f>IF(Q13="", "", Q13*AK13)</f>
        <v/>
      </c>
      <c r="T13" s="18" t="str">
        <f>IF(Q13="","",10^(Tables!$E$3*((LOG10(F13/Tables!$E$4))^2))*Q13)</f>
        <v/>
      </c>
      <c r="U13" s="19" t="str">
        <f>IF(Q13="","",(VLOOKUP((YEAR($N$2)-Y13),SMM,2,FALSE))*T13)</f>
        <v/>
      </c>
      <c r="V13" s="68"/>
      <c r="Y13" s="82">
        <f>YEAR(H13)</f>
        <v>1900</v>
      </c>
      <c r="Z13" s="82">
        <f>IF(I13&gt;0, I13, 0)</f>
        <v>0</v>
      </c>
      <c r="AA13" s="82">
        <f>IF(J13&gt;0, J13, 0)</f>
        <v>0</v>
      </c>
      <c r="AB13" s="82">
        <f>IF(K13&gt;0, K13, 0)</f>
        <v>0</v>
      </c>
      <c r="AC13" s="82">
        <f t="shared" si="2"/>
        <v>0</v>
      </c>
      <c r="AD13" s="82">
        <f>IF(M13&gt;0, M13, 0)</f>
        <v>0</v>
      </c>
      <c r="AE13" s="82">
        <f>IF(N13&gt;0, N13, 0)</f>
        <v>0</v>
      </c>
      <c r="AF13" s="82">
        <f>IF(O13&gt;0, O13, 0)</f>
        <v>0</v>
      </c>
      <c r="AG13" s="82">
        <f t="shared" si="3"/>
        <v>0</v>
      </c>
      <c r="AH13" s="82" t="str">
        <f t="shared" si="4"/>
        <v/>
      </c>
      <c r="AI13" s="82" t="b">
        <f t="shared" si="5"/>
        <v>0</v>
      </c>
      <c r="AK13" s="82" t="str">
        <f>_xlfn.IFS(Q13="","", F13&gt;87, Tables!$L$12, F13&gt;81,Tables!$L$11,F13&gt;76, Tables!$L$10, F13&gt;71, Tables!$L$9, F13&gt;64,Tables!$L$8, F13&gt;59, Tables!$L$7, F13&gt;55, Tables!$L$6, F13&gt;49, Tables!$L$5,F13&gt;45, Tables!$L$4, F13&lt;=45,Tables!$L$3)</f>
        <v/>
      </c>
    </row>
    <row r="14" spans="1:37" ht="19.5" customHeight="1" x14ac:dyDescent="0.3">
      <c r="A14" s="67"/>
      <c r="B14" s="68"/>
      <c r="C14" s="68"/>
      <c r="D14" s="68"/>
      <c r="E14" s="17" t="str">
        <f t="shared" si="0"/>
        <v/>
      </c>
      <c r="F14" s="68"/>
      <c r="G14" s="68"/>
      <c r="H14" s="69"/>
      <c r="I14" s="68"/>
      <c r="J14" s="68"/>
      <c r="K14" s="68"/>
      <c r="L14" s="85"/>
      <c r="M14" s="68"/>
      <c r="N14" s="68"/>
      <c r="O14" s="68"/>
      <c r="P14" s="85">
        <f t="shared" si="1"/>
        <v>0</v>
      </c>
      <c r="Q14" s="79" t="str">
        <f>IF(M14="", "", AH14)</f>
        <v/>
      </c>
      <c r="R14" s="68"/>
      <c r="S14" s="79" t="str">
        <f>IF(Q14="", "", Q14*AK14)</f>
        <v/>
      </c>
      <c r="T14" s="18" t="str">
        <f>IF(Q14="","",10^(Tables!$E$3*((LOG10(F14/Tables!$E$4))^2))*Q14)</f>
        <v/>
      </c>
      <c r="U14" s="19" t="str">
        <f>IF(Q14="","",(VLOOKUP((YEAR($N$2)-Y14),SMM,2,FALSE))*T14)</f>
        <v/>
      </c>
      <c r="V14" s="68"/>
      <c r="Y14" s="82">
        <f>YEAR(H14)</f>
        <v>1900</v>
      </c>
      <c r="Z14" s="82">
        <f>IF(I14&gt;0, I14, 0)</f>
        <v>0</v>
      </c>
      <c r="AA14" s="82">
        <f>IF(J14&gt;0, J14, 0)</f>
        <v>0</v>
      </c>
      <c r="AB14" s="82">
        <f>IF(K14&gt;0, K14, 0)</f>
        <v>0</v>
      </c>
      <c r="AC14" s="82">
        <f t="shared" si="2"/>
        <v>0</v>
      </c>
      <c r="AD14" s="82">
        <f>IF(M14&gt;0, M14, 0)</f>
        <v>0</v>
      </c>
      <c r="AE14" s="82">
        <f>IF(N14&gt;0, N14, 0)</f>
        <v>0</v>
      </c>
      <c r="AF14" s="82">
        <f>IF(O14&gt;0, O14, 0)</f>
        <v>0</v>
      </c>
      <c r="AG14" s="82">
        <f t="shared" si="3"/>
        <v>0</v>
      </c>
      <c r="AH14" s="82" t="str">
        <f t="shared" si="4"/>
        <v/>
      </c>
      <c r="AI14" s="82" t="b">
        <f t="shared" si="5"/>
        <v>0</v>
      </c>
      <c r="AK14" s="82" t="str">
        <f>_xlfn.IFS(Q14="","", F14&gt;87, Tables!$L$12, F14&gt;81,Tables!$L$11,F14&gt;76, Tables!$L$10, F14&gt;71, Tables!$L$9, F14&gt;64,Tables!$L$8, F14&gt;59, Tables!$L$7, F14&gt;55, Tables!$L$6, F14&gt;49, Tables!$L$5,F14&gt;45, Tables!$L$4, F14&lt;=45,Tables!$L$3)</f>
        <v/>
      </c>
    </row>
    <row r="15" spans="1:37" ht="19.5" customHeight="1" x14ac:dyDescent="0.3">
      <c r="A15" s="67"/>
      <c r="B15" s="68"/>
      <c r="C15" s="68"/>
      <c r="D15" s="68"/>
      <c r="E15" s="17" t="str">
        <f t="shared" si="0"/>
        <v/>
      </c>
      <c r="F15" s="68"/>
      <c r="G15" s="68"/>
      <c r="H15" s="69"/>
      <c r="I15" s="68"/>
      <c r="J15" s="68"/>
      <c r="K15" s="68"/>
      <c r="L15" s="85"/>
      <c r="M15" s="68"/>
      <c r="N15" s="68"/>
      <c r="O15" s="68"/>
      <c r="P15" s="85">
        <f t="shared" si="1"/>
        <v>0</v>
      </c>
      <c r="Q15" s="79" t="str">
        <f>IF(M15="", "", AH15)</f>
        <v/>
      </c>
      <c r="R15" s="68"/>
      <c r="S15" s="79" t="str">
        <f>IF(Q15="", "", Q15*AK15)</f>
        <v/>
      </c>
      <c r="T15" s="18" t="str">
        <f>IF(Q15="","",10^(Tables!$E$3*((LOG10(F15/Tables!$E$4))^2))*Q15)</f>
        <v/>
      </c>
      <c r="U15" s="19" t="str">
        <f>IF(Q15="","",(VLOOKUP((YEAR($N$2)-Y15),SMM,2,FALSE))*T15)</f>
        <v/>
      </c>
      <c r="V15" s="68"/>
      <c r="Y15" s="82">
        <f>YEAR(H15)</f>
        <v>1900</v>
      </c>
      <c r="Z15" s="82">
        <f>IF(I15&gt;0, I15, 0)</f>
        <v>0</v>
      </c>
      <c r="AA15" s="82">
        <f>IF(J15&gt;0, J15, 0)</f>
        <v>0</v>
      </c>
      <c r="AB15" s="82">
        <f>IF(K15&gt;0, K15, 0)</f>
        <v>0</v>
      </c>
      <c r="AC15" s="82">
        <f t="shared" si="2"/>
        <v>0</v>
      </c>
      <c r="AD15" s="82">
        <f>IF(M15&gt;0, M15, 0)</f>
        <v>0</v>
      </c>
      <c r="AE15" s="82">
        <f>IF(N15&gt;0, N15, 0)</f>
        <v>0</v>
      </c>
      <c r="AF15" s="82">
        <f>IF(O15&gt;0, O15, 0)</f>
        <v>0</v>
      </c>
      <c r="AG15" s="82">
        <f t="shared" si="3"/>
        <v>0</v>
      </c>
      <c r="AH15" s="82" t="str">
        <f t="shared" si="4"/>
        <v/>
      </c>
      <c r="AI15" s="82" t="b">
        <f t="shared" si="5"/>
        <v>0</v>
      </c>
      <c r="AK15" s="82" t="str">
        <f>_xlfn.IFS(Q15="","", F15&gt;87, Tables!$L$12, F15&gt;81,Tables!$L$11,F15&gt;76, Tables!$L$10, F15&gt;71, Tables!$L$9, F15&gt;64,Tables!$L$8, F15&gt;59, Tables!$L$7, F15&gt;55, Tables!$L$6, F15&gt;49, Tables!$L$5,F15&gt;45, Tables!$L$4, F15&lt;=45,Tables!$L$3)</f>
        <v/>
      </c>
    </row>
    <row r="16" spans="1:37" ht="19.5" customHeight="1" x14ac:dyDescent="0.3">
      <c r="A16" s="67"/>
      <c r="B16" s="68"/>
      <c r="C16" s="68"/>
      <c r="D16" s="68"/>
      <c r="E16" s="17" t="str">
        <f t="shared" si="0"/>
        <v/>
      </c>
      <c r="F16" s="68"/>
      <c r="G16" s="68"/>
      <c r="H16" s="69"/>
      <c r="I16" s="68"/>
      <c r="J16" s="68"/>
      <c r="K16" s="68"/>
      <c r="L16" s="85"/>
      <c r="M16" s="68"/>
      <c r="N16" s="68"/>
      <c r="O16" s="68"/>
      <c r="P16" s="85">
        <f t="shared" si="1"/>
        <v>0</v>
      </c>
      <c r="Q16" s="79" t="str">
        <f>IF(M16="", "", AH16)</f>
        <v/>
      </c>
      <c r="R16" s="68"/>
      <c r="S16" s="79" t="str">
        <f>IF(Q16="", "", Q16*AK16)</f>
        <v/>
      </c>
      <c r="T16" s="18" t="str">
        <f>IF(Q16="","",10^(Tables!$E$3*((LOG10(F16/Tables!$E$4))^2))*Q16)</f>
        <v/>
      </c>
      <c r="U16" s="19" t="str">
        <f>IF(Q16="","",(VLOOKUP((YEAR($N$2)-Y16),SMM,2,FALSE))*T16)</f>
        <v/>
      </c>
      <c r="V16" s="68"/>
      <c r="Y16" s="82">
        <f>YEAR(H16)</f>
        <v>1900</v>
      </c>
      <c r="Z16" s="82">
        <f>IF(I16&gt;0, I16, 0)</f>
        <v>0</v>
      </c>
      <c r="AA16" s="82">
        <f>IF(J16&gt;0, J16, 0)</f>
        <v>0</v>
      </c>
      <c r="AB16" s="82">
        <f>IF(K16&gt;0, K16, 0)</f>
        <v>0</v>
      </c>
      <c r="AC16" s="82">
        <f t="shared" si="2"/>
        <v>0</v>
      </c>
      <c r="AD16" s="82">
        <f>IF(M16&gt;0, M16, 0)</f>
        <v>0</v>
      </c>
      <c r="AE16" s="82">
        <f>IF(N16&gt;0, N16, 0)</f>
        <v>0</v>
      </c>
      <c r="AF16" s="82">
        <f>IF(O16&gt;0, O16, 0)</f>
        <v>0</v>
      </c>
      <c r="AG16" s="82">
        <f t="shared" si="3"/>
        <v>0</v>
      </c>
      <c r="AH16" s="82" t="str">
        <f t="shared" si="4"/>
        <v/>
      </c>
      <c r="AI16" s="82" t="b">
        <f t="shared" si="5"/>
        <v>0</v>
      </c>
      <c r="AK16" s="82" t="str">
        <f>_xlfn.IFS(Q16="","", F16&gt;87, Tables!$L$12, F16&gt;81,Tables!$L$11,F16&gt;76, Tables!$L$10, F16&gt;71, Tables!$L$9, F16&gt;64,Tables!$L$8, F16&gt;59, Tables!$L$7, F16&gt;55, Tables!$L$6, F16&gt;49, Tables!$L$5,F16&gt;45, Tables!$L$4, F16&lt;=45,Tables!$L$3)</f>
        <v/>
      </c>
    </row>
    <row r="17" spans="1:37" ht="19.5" customHeight="1" x14ac:dyDescent="0.3">
      <c r="A17" s="67"/>
      <c r="B17" s="68"/>
      <c r="C17" s="68"/>
      <c r="D17" s="68"/>
      <c r="E17" s="17" t="str">
        <f t="shared" si="0"/>
        <v/>
      </c>
      <c r="F17" s="68"/>
      <c r="G17" s="68"/>
      <c r="H17" s="69"/>
      <c r="I17" s="68"/>
      <c r="J17" s="68"/>
      <c r="K17" s="68"/>
      <c r="L17" s="85"/>
      <c r="M17" s="68"/>
      <c r="N17" s="68"/>
      <c r="O17" s="68"/>
      <c r="P17" s="85">
        <f t="shared" si="1"/>
        <v>0</v>
      </c>
      <c r="Q17" s="79" t="str">
        <f>IF(M17="", "", AH17)</f>
        <v/>
      </c>
      <c r="R17" s="68"/>
      <c r="S17" s="79" t="str">
        <f>IF(Q17="", "", Q17*AK17)</f>
        <v/>
      </c>
      <c r="T17" s="18" t="str">
        <f>IF(Q17="","",10^(Tables!$E$3*((LOG10(F17/Tables!$E$4))^2))*Q17)</f>
        <v/>
      </c>
      <c r="U17" s="19" t="str">
        <f>IF(Q17="","",(VLOOKUP((YEAR($N$2)-Y17),SMM,2,FALSE))*T17)</f>
        <v/>
      </c>
      <c r="V17" s="68"/>
      <c r="Y17" s="82">
        <f>YEAR(H17)</f>
        <v>1900</v>
      </c>
      <c r="Z17" s="82">
        <f>IF(I17&gt;0, I17, 0)</f>
        <v>0</v>
      </c>
      <c r="AA17" s="82">
        <f>IF(J17&gt;0, J17, 0)</f>
        <v>0</v>
      </c>
      <c r="AB17" s="82">
        <f>IF(K17&gt;0, K17, 0)</f>
        <v>0</v>
      </c>
      <c r="AC17" s="82">
        <f t="shared" si="2"/>
        <v>0</v>
      </c>
      <c r="AD17" s="82">
        <f>IF(M17&gt;0, M17, 0)</f>
        <v>0</v>
      </c>
      <c r="AE17" s="82">
        <f>IF(N17&gt;0, N17, 0)</f>
        <v>0</v>
      </c>
      <c r="AF17" s="82">
        <f>IF(O17&gt;0, O17, 0)</f>
        <v>0</v>
      </c>
      <c r="AG17" s="82">
        <f t="shared" si="3"/>
        <v>0</v>
      </c>
      <c r="AH17" s="82" t="str">
        <f t="shared" si="4"/>
        <v/>
      </c>
      <c r="AI17" s="82" t="b">
        <f t="shared" si="5"/>
        <v>0</v>
      </c>
      <c r="AK17" s="82" t="str">
        <f>_xlfn.IFS(Q17="","", F17&gt;87, Tables!$L$12, F17&gt;81,Tables!$L$11,F17&gt;76, Tables!$L$10, F17&gt;71, Tables!$L$9, F17&gt;64,Tables!$L$8, F17&gt;59, Tables!$L$7, F17&gt;55, Tables!$L$6, F17&gt;49, Tables!$L$5,F17&gt;45, Tables!$L$4, F17&lt;=45,Tables!$L$3)</f>
        <v/>
      </c>
    </row>
    <row r="18" spans="1:37" ht="19.5" customHeight="1" x14ac:dyDescent="0.3">
      <c r="A18" s="67"/>
      <c r="B18" s="68"/>
      <c r="C18" s="68"/>
      <c r="D18" s="68"/>
      <c r="E18" s="17" t="str">
        <f t="shared" si="0"/>
        <v/>
      </c>
      <c r="F18" s="68"/>
      <c r="G18" s="68"/>
      <c r="H18" s="69"/>
      <c r="I18" s="68"/>
      <c r="J18" s="68"/>
      <c r="K18" s="68"/>
      <c r="L18" s="85"/>
      <c r="M18" s="68"/>
      <c r="N18" s="68"/>
      <c r="O18" s="68"/>
      <c r="P18" s="85">
        <f t="shared" si="1"/>
        <v>0</v>
      </c>
      <c r="Q18" s="79" t="str">
        <f>IF(M18="", "", AH18)</f>
        <v/>
      </c>
      <c r="R18" s="68"/>
      <c r="S18" s="79" t="str">
        <f>IF(Q18="", "", Q18*AK18)</f>
        <v/>
      </c>
      <c r="T18" s="18" t="str">
        <f>IF(Q18="","",10^(Tables!$E$3*((LOG10(F18/Tables!$E$4))^2))*Q18)</f>
        <v/>
      </c>
      <c r="U18" s="19" t="str">
        <f>IF(Q18="","",(VLOOKUP((YEAR($N$2)-Y18),SMM,2,FALSE))*T18)</f>
        <v/>
      </c>
      <c r="V18" s="68"/>
      <c r="Y18" s="82">
        <f>YEAR(H18)</f>
        <v>1900</v>
      </c>
      <c r="Z18" s="82">
        <f>IF(I18&gt;0, I18, 0)</f>
        <v>0</v>
      </c>
      <c r="AA18" s="82">
        <f>IF(J18&gt;0, J18, 0)</f>
        <v>0</v>
      </c>
      <c r="AB18" s="82">
        <f>IF(K18&gt;0, K18, 0)</f>
        <v>0</v>
      </c>
      <c r="AC18" s="82">
        <f t="shared" si="2"/>
        <v>0</v>
      </c>
      <c r="AD18" s="82">
        <f>IF(M18&gt;0, M18, 0)</f>
        <v>0</v>
      </c>
      <c r="AE18" s="82">
        <f>IF(N18&gt;0, N18, 0)</f>
        <v>0</v>
      </c>
      <c r="AF18" s="82">
        <f>IF(O18&gt;0, O18, 0)</f>
        <v>0</v>
      </c>
      <c r="AG18" s="82">
        <f t="shared" si="3"/>
        <v>0</v>
      </c>
      <c r="AH18" s="82" t="str">
        <f t="shared" si="4"/>
        <v/>
      </c>
      <c r="AI18" s="82" t="b">
        <f t="shared" si="5"/>
        <v>0</v>
      </c>
      <c r="AK18" s="82" t="str">
        <f>_xlfn.IFS(Q18="","", F18&gt;87, Tables!$L$12, F18&gt;81,Tables!$L$11,F18&gt;76, Tables!$L$10, F18&gt;71, Tables!$L$9, F18&gt;64,Tables!$L$8, F18&gt;59, Tables!$L$7, F18&gt;55, Tables!$L$6, F18&gt;49, Tables!$L$5,F18&gt;45, Tables!$L$4, F18&lt;=45,Tables!$L$3)</f>
        <v/>
      </c>
    </row>
    <row r="19" spans="1:37" ht="19.5" customHeight="1" x14ac:dyDescent="0.3">
      <c r="A19" s="67"/>
      <c r="B19" s="68"/>
      <c r="C19" s="68"/>
      <c r="D19" s="68"/>
      <c r="E19" s="17" t="str">
        <f t="shared" si="0"/>
        <v/>
      </c>
      <c r="F19" s="68"/>
      <c r="G19" s="68"/>
      <c r="H19" s="69"/>
      <c r="I19" s="68"/>
      <c r="J19" s="68"/>
      <c r="K19" s="68"/>
      <c r="L19" s="85"/>
      <c r="M19" s="68"/>
      <c r="N19" s="68"/>
      <c r="O19" s="68"/>
      <c r="P19" s="85">
        <f t="shared" si="1"/>
        <v>0</v>
      </c>
      <c r="Q19" s="79" t="str">
        <f>IF(M19="", "", AH19)</f>
        <v/>
      </c>
      <c r="R19" s="68"/>
      <c r="S19" s="79" t="str">
        <f>IF(Q19="", "", Q19*AK19)</f>
        <v/>
      </c>
      <c r="T19" s="18" t="str">
        <f>IF(Q19="","",10^(Tables!$E$3*((LOG10(F19/Tables!$E$4))^2))*Q19)</f>
        <v/>
      </c>
      <c r="U19" s="19" t="str">
        <f>IF(Q19="","",(VLOOKUP((YEAR($N$2)-Y19),SMM,2,FALSE))*T19)</f>
        <v/>
      </c>
      <c r="V19" s="68"/>
      <c r="Y19" s="82">
        <f>YEAR(H19)</f>
        <v>1900</v>
      </c>
      <c r="Z19" s="82">
        <f>IF(I19&gt;0, I19, 0)</f>
        <v>0</v>
      </c>
      <c r="AA19" s="82">
        <f>IF(J19&gt;0, J19, 0)</f>
        <v>0</v>
      </c>
      <c r="AB19" s="82">
        <f>IF(K19&gt;0, K19, 0)</f>
        <v>0</v>
      </c>
      <c r="AC19" s="82">
        <f t="shared" si="2"/>
        <v>0</v>
      </c>
      <c r="AD19" s="82">
        <f>IF(M19&gt;0, M19, 0)</f>
        <v>0</v>
      </c>
      <c r="AE19" s="82">
        <f>IF(N19&gt;0, N19, 0)</f>
        <v>0</v>
      </c>
      <c r="AF19" s="82">
        <f>IF(O19&gt;0, O19, 0)</f>
        <v>0</v>
      </c>
      <c r="AG19" s="82">
        <f t="shared" si="3"/>
        <v>0</v>
      </c>
      <c r="AH19" s="82" t="str">
        <f t="shared" si="4"/>
        <v/>
      </c>
      <c r="AI19" s="82" t="b">
        <f t="shared" si="5"/>
        <v>0</v>
      </c>
      <c r="AK19" s="82" t="str">
        <f>_xlfn.IFS(Q19="","", F19&gt;87, Tables!$L$12, F19&gt;81,Tables!$L$11,F19&gt;76, Tables!$L$10, F19&gt;71, Tables!$L$9, F19&gt;64,Tables!$L$8, F19&gt;59, Tables!$L$7, F19&gt;55, Tables!$L$6, F19&gt;49, Tables!$L$5,F19&gt;45, Tables!$L$4, F19&lt;=45,Tables!$L$3)</f>
        <v/>
      </c>
    </row>
    <row r="20" spans="1:37" ht="19.5" customHeight="1" x14ac:dyDescent="0.3">
      <c r="A20" s="67"/>
      <c r="B20" s="68"/>
      <c r="C20" s="68"/>
      <c r="D20" s="68"/>
      <c r="E20" s="17" t="str">
        <f t="shared" si="0"/>
        <v/>
      </c>
      <c r="F20" s="68"/>
      <c r="G20" s="68"/>
      <c r="H20" s="69"/>
      <c r="I20" s="68"/>
      <c r="J20" s="68"/>
      <c r="K20" s="68"/>
      <c r="L20" s="85"/>
      <c r="M20" s="68"/>
      <c r="N20" s="68"/>
      <c r="O20" s="68"/>
      <c r="P20" s="85">
        <f t="shared" si="1"/>
        <v>0</v>
      </c>
      <c r="Q20" s="79" t="str">
        <f>IF(M20="", "", AH20)</f>
        <v/>
      </c>
      <c r="R20" s="68"/>
      <c r="S20" s="79" t="str">
        <f>IF(Q20="", "", Q20*AK20)</f>
        <v/>
      </c>
      <c r="T20" s="18" t="str">
        <f>IF(Q20="","",10^(Tables!$E$3*((LOG10(F20/Tables!$E$4))^2))*Q20)</f>
        <v/>
      </c>
      <c r="U20" s="19" t="str">
        <f>IF(Q20="","",(VLOOKUP((YEAR($N$2)-Y20),SMM,2,FALSE))*T20)</f>
        <v/>
      </c>
      <c r="V20" s="68"/>
      <c r="Y20" s="82">
        <f>YEAR(H20)</f>
        <v>1900</v>
      </c>
      <c r="Z20" s="82">
        <f>IF(I20&gt;0, I20, 0)</f>
        <v>0</v>
      </c>
      <c r="AA20" s="82">
        <f>IF(J20&gt;0, J20, 0)</f>
        <v>0</v>
      </c>
      <c r="AB20" s="82">
        <f>IF(K20&gt;0, K20, 0)</f>
        <v>0</v>
      </c>
      <c r="AC20" s="82">
        <f t="shared" si="2"/>
        <v>0</v>
      </c>
      <c r="AD20" s="82">
        <f>IF(M20&gt;0, M20, 0)</f>
        <v>0</v>
      </c>
      <c r="AE20" s="82">
        <f>IF(N20&gt;0, N20, 0)</f>
        <v>0</v>
      </c>
      <c r="AF20" s="82">
        <f>IF(O20&gt;0, O20, 0)</f>
        <v>0</v>
      </c>
      <c r="AG20" s="82">
        <f t="shared" si="3"/>
        <v>0</v>
      </c>
      <c r="AH20" s="82" t="str">
        <f t="shared" si="4"/>
        <v/>
      </c>
      <c r="AI20" s="82" t="b">
        <f t="shared" si="5"/>
        <v>0</v>
      </c>
      <c r="AK20" s="82" t="str">
        <f>_xlfn.IFS(Q20="","", F20&gt;87, Tables!$L$12, F20&gt;81,Tables!$L$11,F20&gt;76, Tables!$L$10, F20&gt;71, Tables!$L$9, F20&gt;64,Tables!$L$8, F20&gt;59, Tables!$L$7, F20&gt;55, Tables!$L$6, F20&gt;49, Tables!$L$5,F20&gt;45, Tables!$L$4, F20&lt;=45,Tables!$L$3)</f>
        <v/>
      </c>
    </row>
    <row r="21" spans="1:37" ht="19.5" customHeight="1" x14ac:dyDescent="0.3">
      <c r="A21" s="67"/>
      <c r="B21" s="68"/>
      <c r="C21" s="68"/>
      <c r="D21" s="68"/>
      <c r="E21" s="17" t="str">
        <f t="shared" si="0"/>
        <v/>
      </c>
      <c r="F21" s="68"/>
      <c r="G21" s="68"/>
      <c r="H21" s="69"/>
      <c r="I21" s="68"/>
      <c r="J21" s="68"/>
      <c r="K21" s="68"/>
      <c r="L21" s="85"/>
      <c r="M21" s="68"/>
      <c r="N21" s="68"/>
      <c r="O21" s="68"/>
      <c r="P21" s="85">
        <f t="shared" si="1"/>
        <v>0</v>
      </c>
      <c r="Q21" s="79" t="str">
        <f>IF(M21="", "", AH21)</f>
        <v/>
      </c>
      <c r="R21" s="68"/>
      <c r="S21" s="79" t="str">
        <f>IF(Q21="", "", Q21*AK21)</f>
        <v/>
      </c>
      <c r="T21" s="18" t="str">
        <f>IF(Q21="","",10^(Tables!$E$3*((LOG10(F21/Tables!$E$4))^2))*Q21)</f>
        <v/>
      </c>
      <c r="U21" s="19" t="str">
        <f>IF(Q21="","",(VLOOKUP((YEAR($N$2)-Y21),SMM,2,FALSE))*T21)</f>
        <v/>
      </c>
      <c r="V21" s="68"/>
      <c r="Y21" s="82">
        <f>YEAR(H21)</f>
        <v>1900</v>
      </c>
      <c r="Z21" s="82">
        <f>IF(I21&gt;0, I21, 0)</f>
        <v>0</v>
      </c>
      <c r="AA21" s="82">
        <f>IF(J21&gt;0, J21, 0)</f>
        <v>0</v>
      </c>
      <c r="AB21" s="82">
        <f>IF(K21&gt;0, K21, 0)</f>
        <v>0</v>
      </c>
      <c r="AC21" s="82">
        <f t="shared" si="2"/>
        <v>0</v>
      </c>
      <c r="AD21" s="82">
        <f>IF(M21&gt;0, M21, 0)</f>
        <v>0</v>
      </c>
      <c r="AE21" s="82">
        <f>IF(N21&gt;0, N21, 0)</f>
        <v>0</v>
      </c>
      <c r="AF21" s="82">
        <f>IF(O21&gt;0, O21, 0)</f>
        <v>0</v>
      </c>
      <c r="AG21" s="82">
        <f t="shared" si="3"/>
        <v>0</v>
      </c>
      <c r="AH21" s="82" t="str">
        <f t="shared" si="4"/>
        <v/>
      </c>
      <c r="AI21" s="82" t="b">
        <f t="shared" si="5"/>
        <v>0</v>
      </c>
      <c r="AK21" s="82" t="str">
        <f>_xlfn.IFS(Q21="","", F21&gt;87, Tables!$L$12, F21&gt;81,Tables!$L$11,F21&gt;76, Tables!$L$10, F21&gt;71, Tables!$L$9, F21&gt;64,Tables!$L$8, F21&gt;59, Tables!$L$7, F21&gt;55, Tables!$L$6, F21&gt;49, Tables!$L$5,F21&gt;45, Tables!$L$4, F21&lt;=45,Tables!$L$3)</f>
        <v/>
      </c>
    </row>
    <row r="22" spans="1:37" ht="19.5" customHeight="1" x14ac:dyDescent="0.3">
      <c r="A22" s="67"/>
      <c r="B22" s="68"/>
      <c r="C22" s="68"/>
      <c r="D22" s="68"/>
      <c r="E22" s="17" t="str">
        <f t="shared" si="0"/>
        <v/>
      </c>
      <c r="F22" s="68"/>
      <c r="G22" s="68"/>
      <c r="H22" s="69"/>
      <c r="I22" s="68"/>
      <c r="J22" s="68"/>
      <c r="K22" s="68"/>
      <c r="L22" s="85"/>
      <c r="M22" s="68"/>
      <c r="N22" s="68"/>
      <c r="O22" s="68"/>
      <c r="P22" s="85">
        <f t="shared" si="1"/>
        <v>0</v>
      </c>
      <c r="Q22" s="79" t="str">
        <f>IF(M22="", "", AH22)</f>
        <v/>
      </c>
      <c r="R22" s="68"/>
      <c r="S22" s="79" t="str">
        <f>IF(Q22="", "", Q22*AK22)</f>
        <v/>
      </c>
      <c r="T22" s="18" t="str">
        <f>IF(Q22="","",10^(Tables!$E$3*((LOG10(F22/Tables!$E$4))^2))*Q22)</f>
        <v/>
      </c>
      <c r="U22" s="19" t="str">
        <f>IF(Q22="","",(VLOOKUP((YEAR($N$2)-Y22),SMM,2,FALSE))*T22)</f>
        <v/>
      </c>
      <c r="V22" s="68"/>
      <c r="Y22" s="82">
        <f>YEAR(H22)</f>
        <v>1900</v>
      </c>
      <c r="Z22" s="82">
        <f>IF(I22&gt;0, I22, 0)</f>
        <v>0</v>
      </c>
      <c r="AA22" s="82">
        <f>IF(J22&gt;0, J22, 0)</f>
        <v>0</v>
      </c>
      <c r="AB22" s="82">
        <f>IF(K22&gt;0, K22, 0)</f>
        <v>0</v>
      </c>
      <c r="AC22" s="82">
        <f t="shared" si="2"/>
        <v>0</v>
      </c>
      <c r="AD22" s="82">
        <f>IF(M22&gt;0, M22, 0)</f>
        <v>0</v>
      </c>
      <c r="AE22" s="82">
        <f>IF(N22&gt;0, N22, 0)</f>
        <v>0</v>
      </c>
      <c r="AF22" s="82">
        <f>IF(O22&gt;0, O22, 0)</f>
        <v>0</v>
      </c>
      <c r="AG22" s="82">
        <f t="shared" si="3"/>
        <v>0</v>
      </c>
      <c r="AH22" s="82" t="str">
        <f t="shared" si="4"/>
        <v/>
      </c>
      <c r="AI22" s="82" t="b">
        <f t="shared" si="5"/>
        <v>0</v>
      </c>
      <c r="AK22" s="82" t="str">
        <f>_xlfn.IFS(Q22="","", F22&gt;87, Tables!$L$12, F22&gt;81,Tables!$L$11,F22&gt;76, Tables!$L$10, F22&gt;71, Tables!$L$9, F22&gt;64,Tables!$L$8, F22&gt;59, Tables!$L$7, F22&gt;55, Tables!$L$6, F22&gt;49, Tables!$L$5,F22&gt;45, Tables!$L$4, F22&lt;=45,Tables!$L$3)</f>
        <v/>
      </c>
    </row>
    <row r="23" spans="1:37" ht="19.5" customHeight="1" x14ac:dyDescent="0.3">
      <c r="A23" s="67"/>
      <c r="B23" s="68"/>
      <c r="C23" s="68"/>
      <c r="D23" s="68"/>
      <c r="E23" s="17" t="str">
        <f t="shared" si="0"/>
        <v/>
      </c>
      <c r="F23" s="68"/>
      <c r="G23" s="68"/>
      <c r="H23" s="69"/>
      <c r="I23" s="68"/>
      <c r="J23" s="68"/>
      <c r="K23" s="68"/>
      <c r="L23" s="85"/>
      <c r="M23" s="68"/>
      <c r="N23" s="68"/>
      <c r="O23" s="68"/>
      <c r="P23" s="85">
        <f t="shared" si="1"/>
        <v>0</v>
      </c>
      <c r="Q23" s="79" t="str">
        <f>IF(M23="", "", AH23)</f>
        <v/>
      </c>
      <c r="R23" s="68"/>
      <c r="S23" s="79" t="str">
        <f>IF(Q23="", "", Q23*AK23)</f>
        <v/>
      </c>
      <c r="T23" s="18" t="str">
        <f>IF(Q23="","",10^(Tables!$E$3*((LOG10(F23/Tables!$E$4))^2))*Q23)</f>
        <v/>
      </c>
      <c r="U23" s="19" t="str">
        <f>IF(Q23="","",(VLOOKUP((YEAR($N$2)-Y23),SMM,2,FALSE))*T23)</f>
        <v/>
      </c>
      <c r="V23" s="68"/>
      <c r="Y23" s="82">
        <f>YEAR(H23)</f>
        <v>1900</v>
      </c>
      <c r="Z23" s="82">
        <f>IF(I23&gt;0, I23, 0)</f>
        <v>0</v>
      </c>
      <c r="AA23" s="82">
        <f>IF(J23&gt;0, J23, 0)</f>
        <v>0</v>
      </c>
      <c r="AB23" s="82">
        <f>IF(K23&gt;0, K23, 0)</f>
        <v>0</v>
      </c>
      <c r="AC23" s="82">
        <f t="shared" si="2"/>
        <v>0</v>
      </c>
      <c r="AD23" s="82">
        <f>IF(M23&gt;0, M23, 0)</f>
        <v>0</v>
      </c>
      <c r="AE23" s="82">
        <f>IF(N23&gt;0, N23, 0)</f>
        <v>0</v>
      </c>
      <c r="AF23" s="82">
        <f>IF(O23&gt;0, O23, 0)</f>
        <v>0</v>
      </c>
      <c r="AG23" s="82">
        <f t="shared" si="3"/>
        <v>0</v>
      </c>
      <c r="AH23" s="82" t="str">
        <f t="shared" si="4"/>
        <v/>
      </c>
      <c r="AI23" s="82" t="b">
        <f t="shared" si="5"/>
        <v>0</v>
      </c>
      <c r="AK23" s="82" t="str">
        <f>_xlfn.IFS(Q23="","", F23&gt;87, Tables!$L$12, F23&gt;81,Tables!$L$11,F23&gt;76, Tables!$L$10, F23&gt;71, Tables!$L$9, F23&gt;64,Tables!$L$8, F23&gt;59, Tables!$L$7, F23&gt;55, Tables!$L$6, F23&gt;49, Tables!$L$5,F23&gt;45, Tables!$L$4, F23&lt;=45,Tables!$L$3)</f>
        <v/>
      </c>
    </row>
    <row r="24" spans="1:37" ht="19.5" customHeight="1" x14ac:dyDescent="0.3">
      <c r="A24" s="67"/>
      <c r="B24" s="68"/>
      <c r="C24" s="68"/>
      <c r="D24" s="68"/>
      <c r="E24" s="17" t="str">
        <f t="shared" si="0"/>
        <v/>
      </c>
      <c r="F24" s="68"/>
      <c r="G24" s="68"/>
      <c r="H24" s="69"/>
      <c r="I24" s="68"/>
      <c r="J24" s="68"/>
      <c r="K24" s="68"/>
      <c r="L24" s="85"/>
      <c r="M24" s="68"/>
      <c r="N24" s="68"/>
      <c r="O24" s="68"/>
      <c r="P24" s="85">
        <f t="shared" si="1"/>
        <v>0</v>
      </c>
      <c r="Q24" s="79" t="str">
        <f>IF(M24="", "", AH24)</f>
        <v/>
      </c>
      <c r="R24" s="68"/>
      <c r="S24" s="79" t="str">
        <f>IF(Q24="", "", Q24*AK24)</f>
        <v/>
      </c>
      <c r="T24" s="18" t="str">
        <f>IF(Q24="","",10^(Tables!$E$3*((LOG10(F24/Tables!$E$4))^2))*Q24)</f>
        <v/>
      </c>
      <c r="U24" s="19" t="str">
        <f>IF(Q24="","",(VLOOKUP((YEAR($N$2)-Y24),SMM,2,FALSE))*T24)</f>
        <v/>
      </c>
      <c r="V24" s="68"/>
      <c r="Y24" s="82">
        <f>YEAR(H24)</f>
        <v>1900</v>
      </c>
      <c r="Z24" s="82">
        <f>IF(I24&gt;0, I24, 0)</f>
        <v>0</v>
      </c>
      <c r="AA24" s="82">
        <f>IF(J24&gt;0, J24, 0)</f>
        <v>0</v>
      </c>
      <c r="AB24" s="82">
        <f>IF(K24&gt;0, K24, 0)</f>
        <v>0</v>
      </c>
      <c r="AC24" s="82">
        <f t="shared" si="2"/>
        <v>0</v>
      </c>
      <c r="AD24" s="82">
        <f>IF(M24&gt;0, M24, 0)</f>
        <v>0</v>
      </c>
      <c r="AE24" s="82">
        <f>IF(N24&gt;0, N24, 0)</f>
        <v>0</v>
      </c>
      <c r="AF24" s="82">
        <f>IF(O24&gt;0, O24, 0)</f>
        <v>0</v>
      </c>
      <c r="AG24" s="82">
        <f t="shared" si="3"/>
        <v>0</v>
      </c>
      <c r="AH24" s="82" t="str">
        <f t="shared" si="4"/>
        <v/>
      </c>
      <c r="AI24" s="82" t="b">
        <f t="shared" si="5"/>
        <v>0</v>
      </c>
      <c r="AK24" s="82" t="str">
        <f>_xlfn.IFS(Q24="","", F24&gt;87, Tables!$L$12, F24&gt;81,Tables!$L$11,F24&gt;76, Tables!$L$10, F24&gt;71, Tables!$L$9, F24&gt;64,Tables!$L$8, F24&gt;59, Tables!$L$7, F24&gt;55, Tables!$L$6, F24&gt;49, Tables!$L$5,F24&gt;45, Tables!$L$4, F24&lt;=45,Tables!$L$3)</f>
        <v/>
      </c>
    </row>
    <row r="26" spans="1:37" x14ac:dyDescent="0.3">
      <c r="C26" s="51" t="s">
        <v>26</v>
      </c>
      <c r="G26" s="51" t="s">
        <v>29</v>
      </c>
      <c r="N26" s="77" t="s">
        <v>32</v>
      </c>
    </row>
    <row r="29" spans="1:37" x14ac:dyDescent="0.3">
      <c r="C29" s="51" t="s">
        <v>27</v>
      </c>
      <c r="G29" s="51" t="s">
        <v>30</v>
      </c>
      <c r="N29" s="76" t="s">
        <v>33</v>
      </c>
    </row>
    <row r="30" spans="1:37" x14ac:dyDescent="0.3">
      <c r="C30" s="51" t="s">
        <v>28</v>
      </c>
      <c r="G30" s="78" t="s">
        <v>31</v>
      </c>
    </row>
  </sheetData>
  <sheetProtection sheet="1" objects="1" scenarios="1"/>
  <mergeCells count="19">
    <mergeCell ref="Q3:Q4"/>
    <mergeCell ref="R3:R4"/>
    <mergeCell ref="S3:S4"/>
    <mergeCell ref="A1:V1"/>
    <mergeCell ref="A2:K2"/>
    <mergeCell ref="N2:Q2"/>
    <mergeCell ref="A3:A4"/>
    <mergeCell ref="B3:B4"/>
    <mergeCell ref="C3:C4"/>
    <mergeCell ref="D3:D4"/>
    <mergeCell ref="E3:E4"/>
    <mergeCell ref="F3:F4"/>
    <mergeCell ref="G3:G4"/>
    <mergeCell ref="T3:T4"/>
    <mergeCell ref="V3:V4"/>
    <mergeCell ref="U3:U4"/>
    <mergeCell ref="H3:H4"/>
    <mergeCell ref="I3:K3"/>
    <mergeCell ref="M3:O3"/>
  </mergeCells>
  <conditionalFormatting sqref="I5:K24">
    <cfRule type="containsBlanks" priority="5" stopIfTrue="1">
      <formula>LEN(TRIM(I5))=0</formula>
    </cfRule>
    <cfRule type="containsText" dxfId="35" priority="6" operator="containsText" text=".">
      <formula>NOT(ISERROR(SEARCH(".",I5)))</formula>
    </cfRule>
    <cfRule type="containsText" dxfId="34" priority="7" operator="containsText" text="x">
      <formula>NOT(ISERROR(SEARCH("x",I5)))</formula>
    </cfRule>
    <cfRule type="cellIs" dxfId="33" priority="8" operator="greaterThanOrEqual">
      <formula>0</formula>
    </cfRule>
  </conditionalFormatting>
  <conditionalFormatting sqref="M5:O24">
    <cfRule type="containsBlanks" priority="1" stopIfTrue="1">
      <formula>LEN(TRIM(M5))=0</formula>
    </cfRule>
    <cfRule type="containsText" dxfId="32" priority="2" operator="containsText" text=".">
      <formula>NOT(ISERROR(SEARCH(".",M5)))</formula>
    </cfRule>
    <cfRule type="containsText" dxfId="31" priority="3" operator="containsText" text="x">
      <formula>NOT(ISERROR(SEARCH("x",M5)))</formula>
    </cfRule>
    <cfRule type="cellIs" dxfId="30" priority="4" operator="greaterThanOrEqual">
      <formula>0</formula>
    </cfRule>
  </conditionalFormatting>
  <dataValidations count="1">
    <dataValidation type="date" allowBlank="1" showInputMessage="1" showErrorMessage="1" sqref="H5:H24" xr:uid="{F37B5449-D205-4F93-8D55-1876CDEA826E}">
      <formula1>1</formula1>
      <formula2>44196</formula2>
    </dataValidation>
  </dataValidations>
  <pageMargins left="0.7" right="0.7" top="0.75" bottom="0.75" header="0.3" footer="0.3"/>
  <pageSetup paperSize="5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5E8F-6DB4-467B-BAC7-E6CC2FB6B81E}">
  <sheetPr>
    <pageSetUpPr fitToPage="1"/>
  </sheetPr>
  <dimension ref="A1:AL30"/>
  <sheetViews>
    <sheetView zoomScale="80" zoomScaleNormal="80" workbookViewId="0">
      <pane ySplit="4" topLeftCell="A5" activePane="bottomLeft" state="frozen"/>
      <selection activeCell="A2" sqref="A2:M2"/>
      <selection pane="bottomLeft" activeCell="D8" sqref="D8"/>
    </sheetView>
  </sheetViews>
  <sheetFormatPr defaultColWidth="9.109375" defaultRowHeight="14.4" x14ac:dyDescent="0.3"/>
  <cols>
    <col min="1" max="1" width="4.88671875" style="51" customWidth="1"/>
    <col min="2" max="2" width="4.5546875" style="51" customWidth="1"/>
    <col min="3" max="4" width="23.109375" style="51" customWidth="1"/>
    <col min="5" max="5" width="6.6640625" style="51" customWidth="1"/>
    <col min="6" max="6" width="9" style="51" customWidth="1"/>
    <col min="7" max="7" width="9.88671875" style="51" customWidth="1"/>
    <col min="8" max="8" width="11.77734375" style="75" customWidth="1"/>
    <col min="9" max="11" width="9.109375" style="51"/>
    <col min="12" max="12" width="4.88671875" style="47" hidden="1" customWidth="1"/>
    <col min="13" max="15" width="9.109375" style="76"/>
    <col min="16" max="16" width="4.88671875" style="47" hidden="1" customWidth="1"/>
    <col min="17" max="17" width="9.109375" style="51"/>
    <col min="18" max="18" width="5.109375" style="51" bestFit="1" customWidth="1"/>
    <col min="19" max="19" width="9" style="51" customWidth="1"/>
    <col min="20" max="21" width="10.109375" style="52" customWidth="1"/>
    <col min="22" max="22" width="6.33203125" style="51" bestFit="1" customWidth="1"/>
    <col min="23" max="24" width="9.109375" style="47" customWidth="1"/>
    <col min="25" max="35" width="9.109375" style="82" hidden="1" customWidth="1"/>
    <col min="36" max="36" width="9.109375" style="47" hidden="1" customWidth="1"/>
    <col min="37" max="37" width="9.109375" style="82" hidden="1" customWidth="1"/>
    <col min="38" max="16384" width="9.109375" style="47"/>
  </cols>
  <sheetData>
    <row r="1" spans="1:37" ht="21" x14ac:dyDescent="0.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37" ht="18.600000000000001" thickBot="1" x14ac:dyDescent="0.4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M2" s="49" t="s">
        <v>2</v>
      </c>
      <c r="N2" s="81">
        <v>43430</v>
      </c>
      <c r="O2" s="81"/>
      <c r="P2" s="81"/>
      <c r="Q2" s="81"/>
    </row>
    <row r="3" spans="1:37" ht="19.5" customHeight="1" x14ac:dyDescent="0.3">
      <c r="A3" s="53" t="s">
        <v>4</v>
      </c>
      <c r="B3" s="54" t="s">
        <v>3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83" t="s">
        <v>68</v>
      </c>
      <c r="I3" s="54" t="s">
        <v>11</v>
      </c>
      <c r="J3" s="54"/>
      <c r="K3" s="54"/>
      <c r="L3" s="56"/>
      <c r="M3" s="54" t="s">
        <v>13</v>
      </c>
      <c r="N3" s="54"/>
      <c r="O3" s="54"/>
      <c r="P3" s="56"/>
      <c r="Q3" s="54" t="s">
        <v>14</v>
      </c>
      <c r="R3" s="54" t="s">
        <v>15</v>
      </c>
      <c r="S3" s="57" t="s">
        <v>60</v>
      </c>
      <c r="T3" s="57" t="s">
        <v>61</v>
      </c>
      <c r="U3" s="58" t="s">
        <v>71</v>
      </c>
      <c r="V3" s="54" t="s">
        <v>16</v>
      </c>
      <c r="Z3" s="82" t="s">
        <v>17</v>
      </c>
      <c r="AD3" s="82" t="s">
        <v>18</v>
      </c>
      <c r="AH3" s="82" t="s">
        <v>14</v>
      </c>
      <c r="AK3" s="82" t="s">
        <v>63</v>
      </c>
    </row>
    <row r="4" spans="1:37" ht="19.5" customHeight="1" thickBot="1" x14ac:dyDescent="0.35">
      <c r="A4" s="59"/>
      <c r="B4" s="60"/>
      <c r="C4" s="60"/>
      <c r="D4" s="60"/>
      <c r="E4" s="60"/>
      <c r="F4" s="60"/>
      <c r="G4" s="60"/>
      <c r="H4" s="84"/>
      <c r="I4" s="62">
        <v>1</v>
      </c>
      <c r="J4" s="62">
        <v>2</v>
      </c>
      <c r="K4" s="62">
        <v>3</v>
      </c>
      <c r="L4" s="63" t="s">
        <v>12</v>
      </c>
      <c r="M4" s="64">
        <v>1</v>
      </c>
      <c r="N4" s="64">
        <v>2</v>
      </c>
      <c r="O4" s="64">
        <v>3</v>
      </c>
      <c r="P4" s="63" t="s">
        <v>12</v>
      </c>
      <c r="Q4" s="60"/>
      <c r="R4" s="60"/>
      <c r="S4" s="65"/>
      <c r="T4" s="65"/>
      <c r="U4" s="66"/>
      <c r="V4" s="60"/>
      <c r="Y4" s="82" t="s">
        <v>10</v>
      </c>
      <c r="Z4" s="82">
        <v>1</v>
      </c>
      <c r="AA4" s="82">
        <v>2</v>
      </c>
      <c r="AB4" s="82">
        <v>3</v>
      </c>
      <c r="AC4" s="82" t="s">
        <v>12</v>
      </c>
      <c r="AD4" s="82">
        <v>1</v>
      </c>
      <c r="AE4" s="82">
        <v>2</v>
      </c>
      <c r="AF4" s="82">
        <v>3</v>
      </c>
      <c r="AG4" s="82" t="s">
        <v>12</v>
      </c>
      <c r="AK4" s="82" t="s">
        <v>65</v>
      </c>
    </row>
    <row r="5" spans="1:37" ht="19.5" customHeight="1" x14ac:dyDescent="0.3">
      <c r="A5" s="67"/>
      <c r="B5" s="68"/>
      <c r="C5" s="68"/>
      <c r="D5" s="68"/>
      <c r="E5" s="17" t="str">
        <f>IF(F5&lt;&gt;"",IF(F5&gt;87,"f&gt;87",IF(F5&gt;81,"f87",IF(F5&gt;76, "f81",IF(F5&gt;71,"f76",IF(F5&gt;64,"f71",IF(F5&gt;59,"f64",IF(F5&gt;55,"f59",IF(F5&gt;49,"f55", IF(F5&gt;45,"f49","f45"))))))))),"")</f>
        <v/>
      </c>
      <c r="F5" s="68"/>
      <c r="G5" s="68"/>
      <c r="H5" s="69"/>
      <c r="I5" s="68"/>
      <c r="J5" s="68"/>
      <c r="K5" s="68"/>
      <c r="L5" s="85"/>
      <c r="M5" s="68"/>
      <c r="N5" s="68"/>
      <c r="O5" s="68"/>
      <c r="P5" s="85">
        <f>AG5</f>
        <v>0</v>
      </c>
      <c r="Q5" s="79" t="str">
        <f>IF(M5="", "", AH5)</f>
        <v/>
      </c>
      <c r="R5" s="68"/>
      <c r="S5" s="79" t="str">
        <f>IF(Q5="", "", Q5*AK5)</f>
        <v/>
      </c>
      <c r="T5" s="18" t="str">
        <f>IF(Q5="","",10^(Tables!$E$3*((LOG10(F5/Tables!$E$4))^2))*Q5)</f>
        <v/>
      </c>
      <c r="U5" s="19" t="str">
        <f>IF(Q5="","",(VLOOKUP((YEAR($N$2)-Y5),SMM,2,FALSE))*T5)</f>
        <v/>
      </c>
      <c r="V5" s="68"/>
      <c r="Y5" s="82">
        <f>YEAR(H5)</f>
        <v>1900</v>
      </c>
      <c r="Z5" s="82">
        <f>IF(I5&gt;0, I5, 0)</f>
        <v>0</v>
      </c>
      <c r="AA5" s="82">
        <f>IF(J5&gt;0, J5, 0)</f>
        <v>0</v>
      </c>
      <c r="AB5" s="82">
        <f>IF(K5&gt;0, K5, 0)</f>
        <v>0</v>
      </c>
      <c r="AC5" s="82">
        <f>MAX(Z5:AB5)</f>
        <v>0</v>
      </c>
      <c r="AD5" s="82">
        <f>IF(M5&gt;0, M5, 0)</f>
        <v>0</v>
      </c>
      <c r="AE5" s="82">
        <f>IF(N5&gt;0, N5, 0)</f>
        <v>0</v>
      </c>
      <c r="AF5" s="82">
        <f>IF(O5&gt;0, O5, 0)</f>
        <v>0</v>
      </c>
      <c r="AG5" s="82">
        <f>MAX(AD5:AF5)</f>
        <v>0</v>
      </c>
      <c r="AH5" s="82" t="str">
        <f>IF(AI5=TRUE, AC5+AG5, "")</f>
        <v/>
      </c>
      <c r="AI5" s="82" t="b">
        <f>AND(AC5&gt;0, AG5&gt;0)</f>
        <v>0</v>
      </c>
      <c r="AK5" s="82" t="str">
        <f>_xlfn.IFS(Q5="","", F5&gt;87, Tables!$L$12, F5&gt;81,Tables!$L$11,F5&gt;76, Tables!$L$10, F5&gt;71, Tables!$L$9, F5&gt;64,Tables!$L$8, F5&gt;59, Tables!$L$7, F5&gt;55, Tables!$L$6, F5&gt;49, Tables!$L$5,F5&gt;45, Tables!$L$4, F5&lt;=45,Tables!$L$3)</f>
        <v/>
      </c>
    </row>
    <row r="6" spans="1:37" ht="19.5" customHeight="1" x14ac:dyDescent="0.3">
      <c r="A6" s="67"/>
      <c r="B6" s="68"/>
      <c r="C6" s="68"/>
      <c r="D6" s="68"/>
      <c r="E6" s="17" t="str">
        <f t="shared" ref="E6:E24" si="0">IF(F6&lt;&gt;"",IF(F6&gt;87,"f&gt;87",IF(F6&gt;81,"f87",IF(F6&gt;76, "f81",IF(F6&gt;71,"f76",IF(F6&gt;64,"f71",IF(F6&gt;59,"f64",IF(F6&gt;55,"f59",IF(F6&gt;49,"f55", IF(F6&gt;45,"f49","f45"))))))))),"")</f>
        <v/>
      </c>
      <c r="F6" s="68"/>
      <c r="G6" s="68"/>
      <c r="H6" s="69"/>
      <c r="I6" s="68"/>
      <c r="J6" s="68"/>
      <c r="K6" s="68"/>
      <c r="L6" s="85"/>
      <c r="M6" s="68"/>
      <c r="N6" s="68"/>
      <c r="O6" s="68"/>
      <c r="P6" s="85">
        <f t="shared" ref="P6:P24" si="1">AG6</f>
        <v>0</v>
      </c>
      <c r="Q6" s="79" t="str">
        <f>IF(M6="", "", AH6)</f>
        <v/>
      </c>
      <c r="R6" s="68"/>
      <c r="S6" s="79" t="str">
        <f>IF(Q6="", "", Q6*AK6)</f>
        <v/>
      </c>
      <c r="T6" s="18" t="str">
        <f>IF(Q6="","",10^(Tables!$E$3*((LOG10(F6/Tables!$E$4))^2))*Q6)</f>
        <v/>
      </c>
      <c r="U6" s="19" t="str">
        <f>IF(Q6="","",(VLOOKUP((YEAR($N$2)-Y6),SMM,2,FALSE))*T6)</f>
        <v/>
      </c>
      <c r="V6" s="68"/>
      <c r="Y6" s="82">
        <f>YEAR(H6)</f>
        <v>1900</v>
      </c>
      <c r="Z6" s="82">
        <f>IF(I6&gt;0, I6, 0)</f>
        <v>0</v>
      </c>
      <c r="AA6" s="82">
        <f>IF(J6&gt;0, J6, 0)</f>
        <v>0</v>
      </c>
      <c r="AB6" s="82">
        <f>IF(K6&gt;0, K6, 0)</f>
        <v>0</v>
      </c>
      <c r="AC6" s="82">
        <f t="shared" ref="AC6:AC24" si="2">MAX(Z6:AB6)</f>
        <v>0</v>
      </c>
      <c r="AD6" s="82">
        <f>IF(M6&gt;0, M6, 0)</f>
        <v>0</v>
      </c>
      <c r="AE6" s="82">
        <f>IF(N6&gt;0, N6, 0)</f>
        <v>0</v>
      </c>
      <c r="AF6" s="82">
        <f>IF(O6&gt;0, O6, 0)</f>
        <v>0</v>
      </c>
      <c r="AG6" s="82">
        <f t="shared" ref="AG6:AG24" si="3">MAX(AD6:AF6)</f>
        <v>0</v>
      </c>
      <c r="AH6" s="82" t="str">
        <f t="shared" ref="AH6:AH24" si="4">IF(AI6=TRUE, AC6+AG6, "")</f>
        <v/>
      </c>
      <c r="AI6" s="82" t="b">
        <f t="shared" ref="AI6:AI24" si="5">AND(AC6&gt;0, AG6&gt;0)</f>
        <v>0</v>
      </c>
      <c r="AK6" s="82" t="str">
        <f>_xlfn.IFS(Q6="","", F6&gt;87, Tables!$L$12, F6&gt;81,Tables!$L$11,F6&gt;76, Tables!$L$10, F6&gt;71, Tables!$L$9, F6&gt;64,Tables!$L$8, F6&gt;59, Tables!$L$7, F6&gt;55, Tables!$L$6, F6&gt;49, Tables!$L$5,F6&gt;45, Tables!$L$4, F6&lt;=45,Tables!$L$3)</f>
        <v/>
      </c>
    </row>
    <row r="7" spans="1:37" ht="19.5" customHeight="1" x14ac:dyDescent="0.3">
      <c r="A7" s="67"/>
      <c r="B7" s="68"/>
      <c r="C7" s="68"/>
      <c r="D7" s="68"/>
      <c r="E7" s="17" t="str">
        <f t="shared" si="0"/>
        <v/>
      </c>
      <c r="F7" s="68"/>
      <c r="G7" s="68"/>
      <c r="H7" s="69"/>
      <c r="I7" s="68"/>
      <c r="J7" s="68"/>
      <c r="K7" s="68"/>
      <c r="L7" s="85"/>
      <c r="M7" s="68"/>
      <c r="N7" s="68"/>
      <c r="O7" s="68"/>
      <c r="P7" s="85">
        <f t="shared" si="1"/>
        <v>0</v>
      </c>
      <c r="Q7" s="79" t="str">
        <f>IF(M7="", "", AH7)</f>
        <v/>
      </c>
      <c r="R7" s="68"/>
      <c r="S7" s="79" t="str">
        <f>IF(Q7="", "", Q7*AK7)</f>
        <v/>
      </c>
      <c r="T7" s="18" t="str">
        <f>IF(Q7="","",10^(Tables!$E$3*((LOG10(F7/Tables!$E$4))^2))*Q7)</f>
        <v/>
      </c>
      <c r="U7" s="19" t="str">
        <f>IF(Q7="","",(VLOOKUP((YEAR($N$2)-Y7),SMM,2,FALSE))*T7)</f>
        <v/>
      </c>
      <c r="V7" s="68"/>
      <c r="Y7" s="82">
        <f>YEAR(H7)</f>
        <v>1900</v>
      </c>
      <c r="Z7" s="82">
        <f>IF(I7&gt;0, I7, 0)</f>
        <v>0</v>
      </c>
      <c r="AA7" s="82">
        <f>IF(J7&gt;0, J7, 0)</f>
        <v>0</v>
      </c>
      <c r="AB7" s="82">
        <f>IF(K7&gt;0, K7, 0)</f>
        <v>0</v>
      </c>
      <c r="AC7" s="82">
        <f t="shared" si="2"/>
        <v>0</v>
      </c>
      <c r="AD7" s="82">
        <f>IF(M7&gt;0, M7, 0)</f>
        <v>0</v>
      </c>
      <c r="AE7" s="82">
        <f>IF(N7&gt;0, N7, 0)</f>
        <v>0</v>
      </c>
      <c r="AF7" s="82">
        <f>IF(O7&gt;0, O7, 0)</f>
        <v>0</v>
      </c>
      <c r="AG7" s="82">
        <f t="shared" si="3"/>
        <v>0</v>
      </c>
      <c r="AH7" s="82" t="str">
        <f t="shared" si="4"/>
        <v/>
      </c>
      <c r="AI7" s="82" t="b">
        <f t="shared" si="5"/>
        <v>0</v>
      </c>
      <c r="AK7" s="82" t="str">
        <f>_xlfn.IFS(Q7="","", F7&gt;87, Tables!$L$12, F7&gt;81,Tables!$L$11,F7&gt;76, Tables!$L$10, F7&gt;71, Tables!$L$9, F7&gt;64,Tables!$L$8, F7&gt;59, Tables!$L$7, F7&gt;55, Tables!$L$6, F7&gt;49, Tables!$L$5,F7&gt;45, Tables!$L$4, F7&lt;=45,Tables!$L$3)</f>
        <v/>
      </c>
    </row>
    <row r="8" spans="1:37" ht="19.5" customHeight="1" x14ac:dyDescent="0.3">
      <c r="A8" s="67"/>
      <c r="B8" s="68"/>
      <c r="C8" s="68"/>
      <c r="D8" s="68"/>
      <c r="E8" s="17" t="str">
        <f t="shared" si="0"/>
        <v/>
      </c>
      <c r="F8" s="68"/>
      <c r="G8" s="68"/>
      <c r="H8" s="69"/>
      <c r="I8" s="68"/>
      <c r="J8" s="68"/>
      <c r="K8" s="68"/>
      <c r="L8" s="85"/>
      <c r="M8" s="68"/>
      <c r="N8" s="68"/>
      <c r="O8" s="68"/>
      <c r="P8" s="85">
        <f t="shared" si="1"/>
        <v>0</v>
      </c>
      <c r="Q8" s="79" t="str">
        <f>IF(M8="", "", AH8)</f>
        <v/>
      </c>
      <c r="R8" s="68"/>
      <c r="S8" s="79" t="str">
        <f>IF(Q8="", "", Q8*AK8)</f>
        <v/>
      </c>
      <c r="T8" s="18" t="str">
        <f>IF(Q8="","",10^(Tables!$E$3*((LOG10(F8/Tables!$E$4))^2))*Q8)</f>
        <v/>
      </c>
      <c r="U8" s="19" t="str">
        <f>IF(Q8="","",(VLOOKUP((YEAR($N$2)-Y8),SMM,2,FALSE))*T8)</f>
        <v/>
      </c>
      <c r="V8" s="68"/>
      <c r="Y8" s="82">
        <f>YEAR(H8)</f>
        <v>1900</v>
      </c>
      <c r="Z8" s="82">
        <f>IF(I8&gt;0, I8, 0)</f>
        <v>0</v>
      </c>
      <c r="AA8" s="82">
        <f>IF(J8&gt;0, J8, 0)</f>
        <v>0</v>
      </c>
      <c r="AB8" s="82">
        <f>IF(K8&gt;0, K8, 0)</f>
        <v>0</v>
      </c>
      <c r="AC8" s="82">
        <f t="shared" si="2"/>
        <v>0</v>
      </c>
      <c r="AD8" s="82">
        <f>IF(M8&gt;0, M8, 0)</f>
        <v>0</v>
      </c>
      <c r="AE8" s="82">
        <f>IF(N8&gt;0, N8, 0)</f>
        <v>0</v>
      </c>
      <c r="AF8" s="82">
        <f>IF(O8&gt;0, O8, 0)</f>
        <v>0</v>
      </c>
      <c r="AG8" s="82">
        <f t="shared" si="3"/>
        <v>0</v>
      </c>
      <c r="AH8" s="82" t="str">
        <f t="shared" si="4"/>
        <v/>
      </c>
      <c r="AI8" s="82" t="b">
        <f t="shared" si="5"/>
        <v>0</v>
      </c>
      <c r="AK8" s="82" t="str">
        <f>_xlfn.IFS(Q8="","", F8&gt;87, Tables!$L$12, F8&gt;81,Tables!$L$11,F8&gt;76, Tables!$L$10, F8&gt;71, Tables!$L$9, F8&gt;64,Tables!$L$8, F8&gt;59, Tables!$L$7, F8&gt;55, Tables!$L$6, F8&gt;49, Tables!$L$5,F8&gt;45, Tables!$L$4, F8&lt;=45,Tables!$L$3)</f>
        <v/>
      </c>
    </row>
    <row r="9" spans="1:37" ht="19.5" customHeight="1" x14ac:dyDescent="0.3">
      <c r="A9" s="67"/>
      <c r="B9" s="68"/>
      <c r="C9" s="68"/>
      <c r="D9" s="68"/>
      <c r="E9" s="17" t="str">
        <f t="shared" si="0"/>
        <v/>
      </c>
      <c r="F9" s="68"/>
      <c r="G9" s="68"/>
      <c r="H9" s="69"/>
      <c r="I9" s="68"/>
      <c r="J9" s="68"/>
      <c r="K9" s="68"/>
      <c r="L9" s="85"/>
      <c r="M9" s="68"/>
      <c r="N9" s="68"/>
      <c r="O9" s="68"/>
      <c r="P9" s="85">
        <f t="shared" si="1"/>
        <v>0</v>
      </c>
      <c r="Q9" s="79" t="str">
        <f>IF(M9="", "", AH9)</f>
        <v/>
      </c>
      <c r="R9" s="68"/>
      <c r="S9" s="79" t="str">
        <f>IF(Q9="", "", Q9*AK9)</f>
        <v/>
      </c>
      <c r="T9" s="18" t="str">
        <f>IF(Q9="","",10^(Tables!$E$3*((LOG10(F9/Tables!$E$4))^2))*Q9)</f>
        <v/>
      </c>
      <c r="U9" s="19" t="str">
        <f>IF(Q9="","",(VLOOKUP((YEAR($N$2)-Y9),SMM,2,FALSE))*T9)</f>
        <v/>
      </c>
      <c r="V9" s="68"/>
      <c r="Y9" s="82">
        <f>YEAR(H9)</f>
        <v>1900</v>
      </c>
      <c r="Z9" s="82">
        <f>IF(I9&gt;0, I9, 0)</f>
        <v>0</v>
      </c>
      <c r="AA9" s="82">
        <f>IF(J9&gt;0, J9, 0)</f>
        <v>0</v>
      </c>
      <c r="AB9" s="82">
        <f>IF(K9&gt;0, K9, 0)</f>
        <v>0</v>
      </c>
      <c r="AC9" s="82">
        <f t="shared" si="2"/>
        <v>0</v>
      </c>
      <c r="AD9" s="82">
        <f>IF(M9&gt;0, M9, 0)</f>
        <v>0</v>
      </c>
      <c r="AE9" s="82">
        <f>IF(N9&gt;0, N9, 0)</f>
        <v>0</v>
      </c>
      <c r="AF9" s="82">
        <f>IF(O9&gt;0, O9, 0)</f>
        <v>0</v>
      </c>
      <c r="AG9" s="82">
        <f t="shared" si="3"/>
        <v>0</v>
      </c>
      <c r="AH9" s="82" t="str">
        <f t="shared" si="4"/>
        <v/>
      </c>
      <c r="AI9" s="82" t="b">
        <f t="shared" si="5"/>
        <v>0</v>
      </c>
      <c r="AK9" s="82" t="str">
        <f>_xlfn.IFS(Q9="","", F9&gt;87, Tables!$L$12, F9&gt;81,Tables!$L$11,F9&gt;76, Tables!$L$10, F9&gt;71, Tables!$L$9, F9&gt;64,Tables!$L$8, F9&gt;59, Tables!$L$7, F9&gt;55, Tables!$L$6, F9&gt;49, Tables!$L$5,F9&gt;45, Tables!$L$4, F9&lt;=45,Tables!$L$3)</f>
        <v/>
      </c>
    </row>
    <row r="10" spans="1:37" ht="19.5" customHeight="1" x14ac:dyDescent="0.3">
      <c r="A10" s="67"/>
      <c r="B10" s="68"/>
      <c r="C10" s="68"/>
      <c r="D10" s="68"/>
      <c r="E10" s="17" t="str">
        <f t="shared" si="0"/>
        <v/>
      </c>
      <c r="F10" s="68"/>
      <c r="G10" s="68"/>
      <c r="H10" s="69"/>
      <c r="I10" s="68"/>
      <c r="J10" s="68"/>
      <c r="K10" s="68"/>
      <c r="L10" s="85"/>
      <c r="M10" s="68"/>
      <c r="N10" s="68"/>
      <c r="O10" s="68"/>
      <c r="P10" s="85">
        <f t="shared" si="1"/>
        <v>0</v>
      </c>
      <c r="Q10" s="79" t="str">
        <f>IF(M10="", "", AH10)</f>
        <v/>
      </c>
      <c r="R10" s="68"/>
      <c r="S10" s="79" t="str">
        <f>IF(Q10="", "", Q10*AK10)</f>
        <v/>
      </c>
      <c r="T10" s="18" t="str">
        <f>IF(Q10="","",10^(Tables!$E$3*((LOG10(F10/Tables!$E$4))^2))*Q10)</f>
        <v/>
      </c>
      <c r="U10" s="19" t="str">
        <f>IF(Q10="","",(VLOOKUP((YEAR($N$2)-Y10),SMM,2,FALSE))*T10)</f>
        <v/>
      </c>
      <c r="V10" s="68"/>
      <c r="Y10" s="82">
        <f>YEAR(H10)</f>
        <v>1900</v>
      </c>
      <c r="Z10" s="82">
        <f>IF(I10&gt;0, I10, 0)</f>
        <v>0</v>
      </c>
      <c r="AA10" s="82">
        <f>IF(J10&gt;0, J10, 0)</f>
        <v>0</v>
      </c>
      <c r="AB10" s="82">
        <f>IF(K10&gt;0, K10, 0)</f>
        <v>0</v>
      </c>
      <c r="AC10" s="82">
        <f t="shared" si="2"/>
        <v>0</v>
      </c>
      <c r="AD10" s="82">
        <f>IF(M10&gt;0, M10, 0)</f>
        <v>0</v>
      </c>
      <c r="AE10" s="82">
        <f>IF(N10&gt;0, N10, 0)</f>
        <v>0</v>
      </c>
      <c r="AF10" s="82">
        <f>IF(O10&gt;0, O10, 0)</f>
        <v>0</v>
      </c>
      <c r="AG10" s="82">
        <f t="shared" si="3"/>
        <v>0</v>
      </c>
      <c r="AH10" s="82" t="str">
        <f t="shared" si="4"/>
        <v/>
      </c>
      <c r="AI10" s="82" t="b">
        <f t="shared" si="5"/>
        <v>0</v>
      </c>
      <c r="AK10" s="82" t="str">
        <f>_xlfn.IFS(Q10="","", F10&gt;87, Tables!$L$12, F10&gt;81,Tables!$L$11,F10&gt;76, Tables!$L$10, F10&gt;71, Tables!$L$9, F10&gt;64,Tables!$L$8, F10&gt;59, Tables!$L$7, F10&gt;55, Tables!$L$6, F10&gt;49, Tables!$L$5,F10&gt;45, Tables!$L$4, F10&lt;=45,Tables!$L$3)</f>
        <v/>
      </c>
    </row>
    <row r="11" spans="1:37" ht="19.5" customHeight="1" x14ac:dyDescent="0.3">
      <c r="A11" s="67"/>
      <c r="B11" s="68"/>
      <c r="C11" s="68"/>
      <c r="D11" s="68"/>
      <c r="E11" s="17" t="str">
        <f t="shared" si="0"/>
        <v/>
      </c>
      <c r="F11" s="68"/>
      <c r="G11" s="68"/>
      <c r="H11" s="69"/>
      <c r="I11" s="68"/>
      <c r="J11" s="68"/>
      <c r="K11" s="68"/>
      <c r="L11" s="85"/>
      <c r="M11" s="68"/>
      <c r="N11" s="68"/>
      <c r="O11" s="68"/>
      <c r="P11" s="85">
        <f t="shared" si="1"/>
        <v>0</v>
      </c>
      <c r="Q11" s="79" t="str">
        <f>IF(M11="", "", AH11)</f>
        <v/>
      </c>
      <c r="R11" s="68"/>
      <c r="S11" s="79" t="str">
        <f>IF(Q11="", "", Q11*AK11)</f>
        <v/>
      </c>
      <c r="T11" s="18" t="str">
        <f>IF(Q11="","",10^(Tables!$E$3*((LOG10(F11/Tables!$E$4))^2))*Q11)</f>
        <v/>
      </c>
      <c r="U11" s="19" t="str">
        <f>IF(Q11="","",(VLOOKUP((YEAR($N$2)-Y11),SMM,2,FALSE))*T11)</f>
        <v/>
      </c>
      <c r="V11" s="68"/>
      <c r="Y11" s="82">
        <f>YEAR(H11)</f>
        <v>1900</v>
      </c>
      <c r="Z11" s="82">
        <f>IF(I11&gt;0, I11, 0)</f>
        <v>0</v>
      </c>
      <c r="AA11" s="82">
        <f>IF(J11&gt;0, J11, 0)</f>
        <v>0</v>
      </c>
      <c r="AB11" s="82">
        <f>IF(K11&gt;0, K11, 0)</f>
        <v>0</v>
      </c>
      <c r="AC11" s="82">
        <f t="shared" si="2"/>
        <v>0</v>
      </c>
      <c r="AD11" s="82">
        <f>IF(M11&gt;0, M11, 0)</f>
        <v>0</v>
      </c>
      <c r="AE11" s="82">
        <f>IF(N11&gt;0, N11, 0)</f>
        <v>0</v>
      </c>
      <c r="AF11" s="82">
        <f>IF(O11&gt;0, O11, 0)</f>
        <v>0</v>
      </c>
      <c r="AG11" s="82">
        <f t="shared" si="3"/>
        <v>0</v>
      </c>
      <c r="AH11" s="82" t="str">
        <f t="shared" si="4"/>
        <v/>
      </c>
      <c r="AI11" s="82" t="b">
        <f t="shared" si="5"/>
        <v>0</v>
      </c>
      <c r="AK11" s="82" t="str">
        <f>_xlfn.IFS(Q11="","", F11&gt;87, Tables!$L$12, F11&gt;81,Tables!$L$11,F11&gt;76, Tables!$L$10, F11&gt;71, Tables!$L$9, F11&gt;64,Tables!$L$8, F11&gt;59, Tables!$L$7, F11&gt;55, Tables!$L$6, F11&gt;49, Tables!$L$5,F11&gt;45, Tables!$L$4, F11&lt;=45,Tables!$L$3)</f>
        <v/>
      </c>
    </row>
    <row r="12" spans="1:37" ht="19.5" customHeight="1" x14ac:dyDescent="0.3">
      <c r="A12" s="67"/>
      <c r="B12" s="68"/>
      <c r="C12" s="68"/>
      <c r="D12" s="68"/>
      <c r="E12" s="17" t="str">
        <f t="shared" si="0"/>
        <v/>
      </c>
      <c r="F12" s="68"/>
      <c r="G12" s="68"/>
      <c r="H12" s="69"/>
      <c r="I12" s="68"/>
      <c r="J12" s="68"/>
      <c r="K12" s="68"/>
      <c r="L12" s="85"/>
      <c r="M12" s="68"/>
      <c r="N12" s="68"/>
      <c r="O12" s="68"/>
      <c r="P12" s="85">
        <f t="shared" si="1"/>
        <v>0</v>
      </c>
      <c r="Q12" s="79" t="str">
        <f>IF(M12="", "", AH12)</f>
        <v/>
      </c>
      <c r="R12" s="68"/>
      <c r="S12" s="79" t="str">
        <f>IF(Q12="", "", Q12*AK12)</f>
        <v/>
      </c>
      <c r="T12" s="18" t="str">
        <f>IF(Q12="","",10^(Tables!$E$3*((LOG10(F12/Tables!$E$4))^2))*Q12)</f>
        <v/>
      </c>
      <c r="U12" s="19" t="str">
        <f>IF(Q12="","",(VLOOKUP((YEAR($N$2)-Y12),SMM,2,FALSE))*T12)</f>
        <v/>
      </c>
      <c r="V12" s="68"/>
      <c r="Y12" s="82">
        <f>YEAR(H12)</f>
        <v>1900</v>
      </c>
      <c r="Z12" s="82">
        <f>IF(I12&gt;0, I12, 0)</f>
        <v>0</v>
      </c>
      <c r="AA12" s="82">
        <f>IF(J12&gt;0, J12, 0)</f>
        <v>0</v>
      </c>
      <c r="AB12" s="82">
        <f>IF(K12&gt;0, K12, 0)</f>
        <v>0</v>
      </c>
      <c r="AC12" s="82">
        <f t="shared" si="2"/>
        <v>0</v>
      </c>
      <c r="AD12" s="82">
        <f>IF(M12&gt;0, M12, 0)</f>
        <v>0</v>
      </c>
      <c r="AE12" s="82">
        <f>IF(N12&gt;0, N12, 0)</f>
        <v>0</v>
      </c>
      <c r="AF12" s="82">
        <f>IF(O12&gt;0, O12, 0)</f>
        <v>0</v>
      </c>
      <c r="AG12" s="82">
        <f t="shared" si="3"/>
        <v>0</v>
      </c>
      <c r="AH12" s="82" t="str">
        <f t="shared" si="4"/>
        <v/>
      </c>
      <c r="AI12" s="82" t="b">
        <f t="shared" si="5"/>
        <v>0</v>
      </c>
      <c r="AK12" s="82" t="str">
        <f>_xlfn.IFS(Q12="","", F12&gt;87, Tables!$L$12, F12&gt;81,Tables!$L$11,F12&gt;76, Tables!$L$10, F12&gt;71, Tables!$L$9, F12&gt;64,Tables!$L$8, F12&gt;59, Tables!$L$7, F12&gt;55, Tables!$L$6, F12&gt;49, Tables!$L$5,F12&gt;45, Tables!$L$4, F12&lt;=45,Tables!$L$3)</f>
        <v/>
      </c>
    </row>
    <row r="13" spans="1:37" ht="19.5" customHeight="1" x14ac:dyDescent="0.3">
      <c r="A13" s="67"/>
      <c r="B13" s="68"/>
      <c r="C13" s="68"/>
      <c r="D13" s="68"/>
      <c r="E13" s="17" t="str">
        <f t="shared" si="0"/>
        <v/>
      </c>
      <c r="F13" s="68"/>
      <c r="G13" s="68"/>
      <c r="H13" s="69"/>
      <c r="I13" s="68"/>
      <c r="J13" s="68"/>
      <c r="K13" s="68"/>
      <c r="L13" s="85"/>
      <c r="M13" s="68"/>
      <c r="N13" s="68"/>
      <c r="O13" s="68"/>
      <c r="P13" s="85">
        <f t="shared" si="1"/>
        <v>0</v>
      </c>
      <c r="Q13" s="79" t="str">
        <f>IF(M13="", "", AH13)</f>
        <v/>
      </c>
      <c r="R13" s="68"/>
      <c r="S13" s="79" t="str">
        <f>IF(Q13="", "", Q13*AK13)</f>
        <v/>
      </c>
      <c r="T13" s="18" t="str">
        <f>IF(Q13="","",10^(Tables!$E$3*((LOG10(F13/Tables!$E$4))^2))*Q13)</f>
        <v/>
      </c>
      <c r="U13" s="19" t="str">
        <f>IF(Q13="","",(VLOOKUP((YEAR($N$2)-Y13),SMM,2,FALSE))*T13)</f>
        <v/>
      </c>
      <c r="V13" s="68"/>
      <c r="Y13" s="82">
        <f>YEAR(H13)</f>
        <v>1900</v>
      </c>
      <c r="Z13" s="82">
        <f>IF(I13&gt;0, I13, 0)</f>
        <v>0</v>
      </c>
      <c r="AA13" s="82">
        <f>IF(J13&gt;0, J13, 0)</f>
        <v>0</v>
      </c>
      <c r="AB13" s="82">
        <f>IF(K13&gt;0, K13, 0)</f>
        <v>0</v>
      </c>
      <c r="AC13" s="82">
        <f t="shared" si="2"/>
        <v>0</v>
      </c>
      <c r="AD13" s="82">
        <f>IF(M13&gt;0, M13, 0)</f>
        <v>0</v>
      </c>
      <c r="AE13" s="82">
        <f>IF(N13&gt;0, N13, 0)</f>
        <v>0</v>
      </c>
      <c r="AF13" s="82">
        <f>IF(O13&gt;0, O13, 0)</f>
        <v>0</v>
      </c>
      <c r="AG13" s="82">
        <f t="shared" si="3"/>
        <v>0</v>
      </c>
      <c r="AH13" s="82" t="str">
        <f t="shared" si="4"/>
        <v/>
      </c>
      <c r="AI13" s="82" t="b">
        <f t="shared" si="5"/>
        <v>0</v>
      </c>
      <c r="AK13" s="82" t="str">
        <f>_xlfn.IFS(Q13="","", F13&gt;87, Tables!$L$12, F13&gt;81,Tables!$L$11,F13&gt;76, Tables!$L$10, F13&gt;71, Tables!$L$9, F13&gt;64,Tables!$L$8, F13&gt;59, Tables!$L$7, F13&gt;55, Tables!$L$6, F13&gt;49, Tables!$L$5,F13&gt;45, Tables!$L$4, F13&lt;=45,Tables!$L$3)</f>
        <v/>
      </c>
    </row>
    <row r="14" spans="1:37" ht="19.5" customHeight="1" x14ac:dyDescent="0.3">
      <c r="A14" s="67"/>
      <c r="B14" s="68"/>
      <c r="C14" s="68"/>
      <c r="D14" s="68"/>
      <c r="E14" s="17" t="str">
        <f t="shared" si="0"/>
        <v/>
      </c>
      <c r="F14" s="68"/>
      <c r="G14" s="68"/>
      <c r="H14" s="69"/>
      <c r="I14" s="68"/>
      <c r="J14" s="68"/>
      <c r="K14" s="68"/>
      <c r="L14" s="85"/>
      <c r="M14" s="68"/>
      <c r="N14" s="68"/>
      <c r="O14" s="68"/>
      <c r="P14" s="85">
        <f t="shared" si="1"/>
        <v>0</v>
      </c>
      <c r="Q14" s="79" t="str">
        <f>IF(M14="", "", AH14)</f>
        <v/>
      </c>
      <c r="R14" s="68"/>
      <c r="S14" s="79" t="str">
        <f>IF(Q14="", "", Q14*AK14)</f>
        <v/>
      </c>
      <c r="T14" s="18" t="str">
        <f>IF(Q14="","",10^(Tables!$E$3*((LOG10(F14/Tables!$E$4))^2))*Q14)</f>
        <v/>
      </c>
      <c r="U14" s="19" t="str">
        <f>IF(Q14="","",(VLOOKUP((YEAR($N$2)-Y14),SMM,2,FALSE))*T14)</f>
        <v/>
      </c>
      <c r="V14" s="68"/>
      <c r="Y14" s="82">
        <f>YEAR(H14)</f>
        <v>1900</v>
      </c>
      <c r="Z14" s="82">
        <f>IF(I14&gt;0, I14, 0)</f>
        <v>0</v>
      </c>
      <c r="AA14" s="82">
        <f>IF(J14&gt;0, J14, 0)</f>
        <v>0</v>
      </c>
      <c r="AB14" s="82">
        <f>IF(K14&gt;0, K14, 0)</f>
        <v>0</v>
      </c>
      <c r="AC14" s="82">
        <f t="shared" si="2"/>
        <v>0</v>
      </c>
      <c r="AD14" s="82">
        <f>IF(M14&gt;0, M14, 0)</f>
        <v>0</v>
      </c>
      <c r="AE14" s="82">
        <f>IF(N14&gt;0, N14, 0)</f>
        <v>0</v>
      </c>
      <c r="AF14" s="82">
        <f>IF(O14&gt;0, O14, 0)</f>
        <v>0</v>
      </c>
      <c r="AG14" s="82">
        <f t="shared" si="3"/>
        <v>0</v>
      </c>
      <c r="AH14" s="82" t="str">
        <f t="shared" si="4"/>
        <v/>
      </c>
      <c r="AI14" s="82" t="b">
        <f t="shared" si="5"/>
        <v>0</v>
      </c>
      <c r="AK14" s="82" t="str">
        <f>_xlfn.IFS(Q14="","", F14&gt;87, Tables!$L$12, F14&gt;81,Tables!$L$11,F14&gt;76, Tables!$L$10, F14&gt;71, Tables!$L$9, F14&gt;64,Tables!$L$8, F14&gt;59, Tables!$L$7, F14&gt;55, Tables!$L$6, F14&gt;49, Tables!$L$5,F14&gt;45, Tables!$L$4, F14&lt;=45,Tables!$L$3)</f>
        <v/>
      </c>
    </row>
    <row r="15" spans="1:37" ht="19.5" customHeight="1" x14ac:dyDescent="0.3">
      <c r="A15" s="67"/>
      <c r="B15" s="68"/>
      <c r="C15" s="68"/>
      <c r="D15" s="68"/>
      <c r="E15" s="17" t="str">
        <f t="shared" si="0"/>
        <v/>
      </c>
      <c r="F15" s="68"/>
      <c r="G15" s="68"/>
      <c r="H15" s="69"/>
      <c r="I15" s="68"/>
      <c r="J15" s="68"/>
      <c r="K15" s="68"/>
      <c r="L15" s="85"/>
      <c r="M15" s="68"/>
      <c r="N15" s="68"/>
      <c r="O15" s="68"/>
      <c r="P15" s="85">
        <f t="shared" si="1"/>
        <v>0</v>
      </c>
      <c r="Q15" s="79" t="str">
        <f>IF(M15="", "", AH15)</f>
        <v/>
      </c>
      <c r="R15" s="68"/>
      <c r="S15" s="79" t="str">
        <f>IF(Q15="", "", Q15*AK15)</f>
        <v/>
      </c>
      <c r="T15" s="18" t="str">
        <f>IF(Q15="","",10^(Tables!$E$3*((LOG10(F15/Tables!$E$4))^2))*Q15)</f>
        <v/>
      </c>
      <c r="U15" s="19" t="str">
        <f>IF(Q15="","",(VLOOKUP((YEAR($N$2)-Y15),SMM,2,FALSE))*T15)</f>
        <v/>
      </c>
      <c r="V15" s="68"/>
      <c r="Y15" s="82">
        <f>YEAR(H15)</f>
        <v>1900</v>
      </c>
      <c r="Z15" s="82">
        <f>IF(I15&gt;0, I15, 0)</f>
        <v>0</v>
      </c>
      <c r="AA15" s="82">
        <f>IF(J15&gt;0, J15, 0)</f>
        <v>0</v>
      </c>
      <c r="AB15" s="82">
        <f>IF(K15&gt;0, K15, 0)</f>
        <v>0</v>
      </c>
      <c r="AC15" s="82">
        <f t="shared" si="2"/>
        <v>0</v>
      </c>
      <c r="AD15" s="82">
        <f>IF(M15&gt;0, M15, 0)</f>
        <v>0</v>
      </c>
      <c r="AE15" s="82">
        <f>IF(N15&gt;0, N15, 0)</f>
        <v>0</v>
      </c>
      <c r="AF15" s="82">
        <f>IF(O15&gt;0, O15, 0)</f>
        <v>0</v>
      </c>
      <c r="AG15" s="82">
        <f t="shared" si="3"/>
        <v>0</v>
      </c>
      <c r="AH15" s="82" t="str">
        <f t="shared" si="4"/>
        <v/>
      </c>
      <c r="AI15" s="82" t="b">
        <f t="shared" si="5"/>
        <v>0</v>
      </c>
      <c r="AK15" s="82" t="str">
        <f>_xlfn.IFS(Q15="","", F15&gt;87, Tables!$L$12, F15&gt;81,Tables!$L$11,F15&gt;76, Tables!$L$10, F15&gt;71, Tables!$L$9, F15&gt;64,Tables!$L$8, F15&gt;59, Tables!$L$7, F15&gt;55, Tables!$L$6, F15&gt;49, Tables!$L$5,F15&gt;45, Tables!$L$4, F15&lt;=45,Tables!$L$3)</f>
        <v/>
      </c>
    </row>
    <row r="16" spans="1:37" ht="19.5" customHeight="1" x14ac:dyDescent="0.3">
      <c r="A16" s="67"/>
      <c r="B16" s="68"/>
      <c r="C16" s="68"/>
      <c r="D16" s="68"/>
      <c r="E16" s="17" t="str">
        <f t="shared" si="0"/>
        <v/>
      </c>
      <c r="F16" s="68"/>
      <c r="G16" s="68"/>
      <c r="H16" s="69"/>
      <c r="I16" s="68"/>
      <c r="J16" s="68"/>
      <c r="K16" s="68"/>
      <c r="L16" s="85"/>
      <c r="M16" s="68"/>
      <c r="N16" s="68"/>
      <c r="O16" s="68"/>
      <c r="P16" s="85">
        <f t="shared" si="1"/>
        <v>0</v>
      </c>
      <c r="Q16" s="79" t="str">
        <f>IF(M16="", "", AH16)</f>
        <v/>
      </c>
      <c r="R16" s="68"/>
      <c r="S16" s="79" t="str">
        <f>IF(Q16="", "", Q16*AK16)</f>
        <v/>
      </c>
      <c r="T16" s="18" t="str">
        <f>IF(Q16="","",10^(Tables!$E$3*((LOG10(F16/Tables!$E$4))^2))*Q16)</f>
        <v/>
      </c>
      <c r="U16" s="19" t="str">
        <f>IF(Q16="","",(VLOOKUP((YEAR($N$2)-Y16),SMM,2,FALSE))*T16)</f>
        <v/>
      </c>
      <c r="V16" s="68"/>
      <c r="Y16" s="82">
        <f>YEAR(H16)</f>
        <v>1900</v>
      </c>
      <c r="Z16" s="82">
        <f>IF(I16&gt;0, I16, 0)</f>
        <v>0</v>
      </c>
      <c r="AA16" s="82">
        <f>IF(J16&gt;0, J16, 0)</f>
        <v>0</v>
      </c>
      <c r="AB16" s="82">
        <f>IF(K16&gt;0, K16, 0)</f>
        <v>0</v>
      </c>
      <c r="AC16" s="82">
        <f t="shared" si="2"/>
        <v>0</v>
      </c>
      <c r="AD16" s="82">
        <f>IF(M16&gt;0, M16, 0)</f>
        <v>0</v>
      </c>
      <c r="AE16" s="82">
        <f>IF(N16&gt;0, N16, 0)</f>
        <v>0</v>
      </c>
      <c r="AF16" s="82">
        <f>IF(O16&gt;0, O16, 0)</f>
        <v>0</v>
      </c>
      <c r="AG16" s="82">
        <f t="shared" si="3"/>
        <v>0</v>
      </c>
      <c r="AH16" s="82" t="str">
        <f t="shared" si="4"/>
        <v/>
      </c>
      <c r="AI16" s="82" t="b">
        <f t="shared" si="5"/>
        <v>0</v>
      </c>
      <c r="AK16" s="82" t="str">
        <f>_xlfn.IFS(Q16="","", F16&gt;87, Tables!$L$12, F16&gt;81,Tables!$L$11,F16&gt;76, Tables!$L$10, F16&gt;71, Tables!$L$9, F16&gt;64,Tables!$L$8, F16&gt;59, Tables!$L$7, F16&gt;55, Tables!$L$6, F16&gt;49, Tables!$L$5,F16&gt;45, Tables!$L$4, F16&lt;=45,Tables!$L$3)</f>
        <v/>
      </c>
    </row>
    <row r="17" spans="1:37" ht="19.5" customHeight="1" x14ac:dyDescent="0.3">
      <c r="A17" s="67"/>
      <c r="B17" s="68"/>
      <c r="C17" s="68"/>
      <c r="D17" s="68"/>
      <c r="E17" s="17" t="str">
        <f t="shared" si="0"/>
        <v/>
      </c>
      <c r="F17" s="68"/>
      <c r="G17" s="68"/>
      <c r="H17" s="69"/>
      <c r="I17" s="68"/>
      <c r="J17" s="68"/>
      <c r="K17" s="68"/>
      <c r="L17" s="85"/>
      <c r="M17" s="68"/>
      <c r="N17" s="68"/>
      <c r="O17" s="68"/>
      <c r="P17" s="85">
        <f t="shared" si="1"/>
        <v>0</v>
      </c>
      <c r="Q17" s="79" t="str">
        <f>IF(M17="", "", AH17)</f>
        <v/>
      </c>
      <c r="R17" s="68"/>
      <c r="S17" s="79" t="str">
        <f>IF(Q17="", "", Q17*AK17)</f>
        <v/>
      </c>
      <c r="T17" s="18" t="str">
        <f>IF(Q17="","",10^(Tables!$E$3*((LOG10(F17/Tables!$E$4))^2))*Q17)</f>
        <v/>
      </c>
      <c r="U17" s="19" t="str">
        <f>IF(Q17="","",(VLOOKUP((YEAR($N$2)-Y17),SMM,2,FALSE))*T17)</f>
        <v/>
      </c>
      <c r="V17" s="68"/>
      <c r="Y17" s="82">
        <f>YEAR(H17)</f>
        <v>1900</v>
      </c>
      <c r="Z17" s="82">
        <f>IF(I17&gt;0, I17, 0)</f>
        <v>0</v>
      </c>
      <c r="AA17" s="82">
        <f>IF(J17&gt;0, J17, 0)</f>
        <v>0</v>
      </c>
      <c r="AB17" s="82">
        <f>IF(K17&gt;0, K17, 0)</f>
        <v>0</v>
      </c>
      <c r="AC17" s="82">
        <f t="shared" si="2"/>
        <v>0</v>
      </c>
      <c r="AD17" s="82">
        <f>IF(M17&gt;0, M17, 0)</f>
        <v>0</v>
      </c>
      <c r="AE17" s="82">
        <f>IF(N17&gt;0, N17, 0)</f>
        <v>0</v>
      </c>
      <c r="AF17" s="82">
        <f>IF(O17&gt;0, O17, 0)</f>
        <v>0</v>
      </c>
      <c r="AG17" s="82">
        <f t="shared" si="3"/>
        <v>0</v>
      </c>
      <c r="AH17" s="82" t="str">
        <f t="shared" si="4"/>
        <v/>
      </c>
      <c r="AI17" s="82" t="b">
        <f t="shared" si="5"/>
        <v>0</v>
      </c>
      <c r="AK17" s="82" t="str">
        <f>_xlfn.IFS(Q17="","", F17&gt;87, Tables!$L$12, F17&gt;81,Tables!$L$11,F17&gt;76, Tables!$L$10, F17&gt;71, Tables!$L$9, F17&gt;64,Tables!$L$8, F17&gt;59, Tables!$L$7, F17&gt;55, Tables!$L$6, F17&gt;49, Tables!$L$5,F17&gt;45, Tables!$L$4, F17&lt;=45,Tables!$L$3)</f>
        <v/>
      </c>
    </row>
    <row r="18" spans="1:37" ht="19.5" customHeight="1" x14ac:dyDescent="0.3">
      <c r="A18" s="67"/>
      <c r="B18" s="68"/>
      <c r="C18" s="68"/>
      <c r="D18" s="68"/>
      <c r="E18" s="17" t="str">
        <f t="shared" si="0"/>
        <v/>
      </c>
      <c r="F18" s="68"/>
      <c r="G18" s="68"/>
      <c r="H18" s="69"/>
      <c r="I18" s="68"/>
      <c r="J18" s="68"/>
      <c r="K18" s="68"/>
      <c r="L18" s="85"/>
      <c r="M18" s="68"/>
      <c r="N18" s="68"/>
      <c r="O18" s="68"/>
      <c r="P18" s="85">
        <f t="shared" si="1"/>
        <v>0</v>
      </c>
      <c r="Q18" s="79" t="str">
        <f>IF(M18="", "", AH18)</f>
        <v/>
      </c>
      <c r="R18" s="68"/>
      <c r="S18" s="79" t="str">
        <f>IF(Q18="", "", Q18*AK18)</f>
        <v/>
      </c>
      <c r="T18" s="18" t="str">
        <f>IF(Q18="","",10^(Tables!$E$3*((LOG10(F18/Tables!$E$4))^2))*Q18)</f>
        <v/>
      </c>
      <c r="U18" s="19" t="str">
        <f>IF(Q18="","",(VLOOKUP((YEAR($N$2)-Y18),SMM,2,FALSE))*T18)</f>
        <v/>
      </c>
      <c r="V18" s="68"/>
      <c r="Y18" s="82">
        <f>YEAR(H18)</f>
        <v>1900</v>
      </c>
      <c r="Z18" s="82">
        <f>IF(I18&gt;0, I18, 0)</f>
        <v>0</v>
      </c>
      <c r="AA18" s="82">
        <f>IF(J18&gt;0, J18, 0)</f>
        <v>0</v>
      </c>
      <c r="AB18" s="82">
        <f>IF(K18&gt;0, K18, 0)</f>
        <v>0</v>
      </c>
      <c r="AC18" s="82">
        <f t="shared" si="2"/>
        <v>0</v>
      </c>
      <c r="AD18" s="82">
        <f>IF(M18&gt;0, M18, 0)</f>
        <v>0</v>
      </c>
      <c r="AE18" s="82">
        <f>IF(N18&gt;0, N18, 0)</f>
        <v>0</v>
      </c>
      <c r="AF18" s="82">
        <f>IF(O18&gt;0, O18, 0)</f>
        <v>0</v>
      </c>
      <c r="AG18" s="82">
        <f t="shared" si="3"/>
        <v>0</v>
      </c>
      <c r="AH18" s="82" t="str">
        <f t="shared" si="4"/>
        <v/>
      </c>
      <c r="AI18" s="82" t="b">
        <f t="shared" si="5"/>
        <v>0</v>
      </c>
      <c r="AK18" s="82" t="str">
        <f>_xlfn.IFS(Q18="","", F18&gt;87, Tables!$L$12, F18&gt;81,Tables!$L$11,F18&gt;76, Tables!$L$10, F18&gt;71, Tables!$L$9, F18&gt;64,Tables!$L$8, F18&gt;59, Tables!$L$7, F18&gt;55, Tables!$L$6, F18&gt;49, Tables!$L$5,F18&gt;45, Tables!$L$4, F18&lt;=45,Tables!$L$3)</f>
        <v/>
      </c>
    </row>
    <row r="19" spans="1:37" ht="19.5" customHeight="1" x14ac:dyDescent="0.3">
      <c r="A19" s="67"/>
      <c r="B19" s="68"/>
      <c r="C19" s="68"/>
      <c r="D19" s="68"/>
      <c r="E19" s="17" t="str">
        <f t="shared" si="0"/>
        <v/>
      </c>
      <c r="F19" s="68"/>
      <c r="G19" s="68"/>
      <c r="H19" s="69"/>
      <c r="I19" s="68"/>
      <c r="J19" s="68"/>
      <c r="K19" s="68"/>
      <c r="L19" s="85"/>
      <c r="M19" s="68"/>
      <c r="N19" s="68"/>
      <c r="O19" s="68"/>
      <c r="P19" s="85">
        <f t="shared" si="1"/>
        <v>0</v>
      </c>
      <c r="Q19" s="79" t="str">
        <f>IF(M19="", "", AH19)</f>
        <v/>
      </c>
      <c r="R19" s="68"/>
      <c r="S19" s="79" t="str">
        <f>IF(Q19="", "", Q19*AK19)</f>
        <v/>
      </c>
      <c r="T19" s="18" t="str">
        <f>IF(Q19="","",10^(Tables!$E$3*((LOG10(F19/Tables!$E$4))^2))*Q19)</f>
        <v/>
      </c>
      <c r="U19" s="19" t="str">
        <f>IF(Q19="","",(VLOOKUP((YEAR($N$2)-Y19),SMM,2,FALSE))*T19)</f>
        <v/>
      </c>
      <c r="V19" s="68"/>
      <c r="Y19" s="82">
        <f>YEAR(H19)</f>
        <v>1900</v>
      </c>
      <c r="Z19" s="82">
        <f>IF(I19&gt;0, I19, 0)</f>
        <v>0</v>
      </c>
      <c r="AA19" s="82">
        <f>IF(J19&gt;0, J19, 0)</f>
        <v>0</v>
      </c>
      <c r="AB19" s="82">
        <f>IF(K19&gt;0, K19, 0)</f>
        <v>0</v>
      </c>
      <c r="AC19" s="82">
        <f t="shared" si="2"/>
        <v>0</v>
      </c>
      <c r="AD19" s="82">
        <f>IF(M19&gt;0, M19, 0)</f>
        <v>0</v>
      </c>
      <c r="AE19" s="82">
        <f>IF(N19&gt;0, N19, 0)</f>
        <v>0</v>
      </c>
      <c r="AF19" s="82">
        <f>IF(O19&gt;0, O19, 0)</f>
        <v>0</v>
      </c>
      <c r="AG19" s="82">
        <f t="shared" si="3"/>
        <v>0</v>
      </c>
      <c r="AH19" s="82" t="str">
        <f t="shared" si="4"/>
        <v/>
      </c>
      <c r="AI19" s="82" t="b">
        <f t="shared" si="5"/>
        <v>0</v>
      </c>
      <c r="AK19" s="82" t="str">
        <f>_xlfn.IFS(Q19="","", F19&gt;87, Tables!$L$12, F19&gt;81,Tables!$L$11,F19&gt;76, Tables!$L$10, F19&gt;71, Tables!$L$9, F19&gt;64,Tables!$L$8, F19&gt;59, Tables!$L$7, F19&gt;55, Tables!$L$6, F19&gt;49, Tables!$L$5,F19&gt;45, Tables!$L$4, F19&lt;=45,Tables!$L$3)</f>
        <v/>
      </c>
    </row>
    <row r="20" spans="1:37" ht="19.5" customHeight="1" x14ac:dyDescent="0.3">
      <c r="A20" s="67"/>
      <c r="B20" s="68"/>
      <c r="C20" s="68"/>
      <c r="D20" s="68"/>
      <c r="E20" s="17" t="str">
        <f t="shared" si="0"/>
        <v/>
      </c>
      <c r="F20" s="68"/>
      <c r="G20" s="68"/>
      <c r="H20" s="69"/>
      <c r="I20" s="68"/>
      <c r="J20" s="68"/>
      <c r="K20" s="68"/>
      <c r="L20" s="85"/>
      <c r="M20" s="68"/>
      <c r="N20" s="68"/>
      <c r="O20" s="68"/>
      <c r="P20" s="85">
        <f t="shared" si="1"/>
        <v>0</v>
      </c>
      <c r="Q20" s="79" t="str">
        <f>IF(M20="", "", AH20)</f>
        <v/>
      </c>
      <c r="R20" s="68"/>
      <c r="S20" s="79" t="str">
        <f>IF(Q20="", "", Q20*AK20)</f>
        <v/>
      </c>
      <c r="T20" s="18" t="str">
        <f>IF(Q20="","",10^(Tables!$E$3*((LOG10(F20/Tables!$E$4))^2))*Q20)</f>
        <v/>
      </c>
      <c r="U20" s="19" t="str">
        <f>IF(Q20="","",(VLOOKUP((YEAR($N$2)-Y20),SMM,2,FALSE))*T20)</f>
        <v/>
      </c>
      <c r="V20" s="68"/>
      <c r="Y20" s="82">
        <f>YEAR(H20)</f>
        <v>1900</v>
      </c>
      <c r="Z20" s="82">
        <f>IF(I20&gt;0, I20, 0)</f>
        <v>0</v>
      </c>
      <c r="AA20" s="82">
        <f>IF(J20&gt;0, J20, 0)</f>
        <v>0</v>
      </c>
      <c r="AB20" s="82">
        <f>IF(K20&gt;0, K20, 0)</f>
        <v>0</v>
      </c>
      <c r="AC20" s="82">
        <f t="shared" si="2"/>
        <v>0</v>
      </c>
      <c r="AD20" s="82">
        <f>IF(M20&gt;0, M20, 0)</f>
        <v>0</v>
      </c>
      <c r="AE20" s="82">
        <f>IF(N20&gt;0, N20, 0)</f>
        <v>0</v>
      </c>
      <c r="AF20" s="82">
        <f>IF(O20&gt;0, O20, 0)</f>
        <v>0</v>
      </c>
      <c r="AG20" s="82">
        <f t="shared" si="3"/>
        <v>0</v>
      </c>
      <c r="AH20" s="82" t="str">
        <f t="shared" si="4"/>
        <v/>
      </c>
      <c r="AI20" s="82" t="b">
        <f t="shared" si="5"/>
        <v>0</v>
      </c>
      <c r="AK20" s="82" t="str">
        <f>_xlfn.IFS(Q20="","", F20&gt;87, Tables!$L$12, F20&gt;81,Tables!$L$11,F20&gt;76, Tables!$L$10, F20&gt;71, Tables!$L$9, F20&gt;64,Tables!$L$8, F20&gt;59, Tables!$L$7, F20&gt;55, Tables!$L$6, F20&gt;49, Tables!$L$5,F20&gt;45, Tables!$L$4, F20&lt;=45,Tables!$L$3)</f>
        <v/>
      </c>
    </row>
    <row r="21" spans="1:37" ht="19.5" customHeight="1" x14ac:dyDescent="0.3">
      <c r="A21" s="67"/>
      <c r="B21" s="68"/>
      <c r="C21" s="68"/>
      <c r="D21" s="68"/>
      <c r="E21" s="17" t="str">
        <f t="shared" si="0"/>
        <v/>
      </c>
      <c r="F21" s="68"/>
      <c r="G21" s="68"/>
      <c r="H21" s="69"/>
      <c r="I21" s="68"/>
      <c r="J21" s="68"/>
      <c r="K21" s="68"/>
      <c r="L21" s="85"/>
      <c r="M21" s="68"/>
      <c r="N21" s="68"/>
      <c r="O21" s="68"/>
      <c r="P21" s="85">
        <f t="shared" si="1"/>
        <v>0</v>
      </c>
      <c r="Q21" s="79" t="str">
        <f>IF(M21="", "", AH21)</f>
        <v/>
      </c>
      <c r="R21" s="68"/>
      <c r="S21" s="79" t="str">
        <f>IF(Q21="", "", Q21*AK21)</f>
        <v/>
      </c>
      <c r="T21" s="18" t="str">
        <f>IF(Q21="","",10^(Tables!$E$3*((LOG10(F21/Tables!$E$4))^2))*Q21)</f>
        <v/>
      </c>
      <c r="U21" s="19" t="str">
        <f>IF(Q21="","",(VLOOKUP((YEAR($N$2)-Y21),SMM,2,FALSE))*T21)</f>
        <v/>
      </c>
      <c r="V21" s="68"/>
      <c r="Y21" s="82">
        <f>YEAR(H21)</f>
        <v>1900</v>
      </c>
      <c r="Z21" s="82">
        <f>IF(I21&gt;0, I21, 0)</f>
        <v>0</v>
      </c>
      <c r="AA21" s="82">
        <f>IF(J21&gt;0, J21, 0)</f>
        <v>0</v>
      </c>
      <c r="AB21" s="82">
        <f>IF(K21&gt;0, K21, 0)</f>
        <v>0</v>
      </c>
      <c r="AC21" s="82">
        <f t="shared" si="2"/>
        <v>0</v>
      </c>
      <c r="AD21" s="82">
        <f>IF(M21&gt;0, M21, 0)</f>
        <v>0</v>
      </c>
      <c r="AE21" s="82">
        <f>IF(N21&gt;0, N21, 0)</f>
        <v>0</v>
      </c>
      <c r="AF21" s="82">
        <f>IF(O21&gt;0, O21, 0)</f>
        <v>0</v>
      </c>
      <c r="AG21" s="82">
        <f t="shared" si="3"/>
        <v>0</v>
      </c>
      <c r="AH21" s="82" t="str">
        <f t="shared" si="4"/>
        <v/>
      </c>
      <c r="AI21" s="82" t="b">
        <f t="shared" si="5"/>
        <v>0</v>
      </c>
      <c r="AK21" s="82" t="str">
        <f>_xlfn.IFS(Q21="","", F21&gt;87, Tables!$L$12, F21&gt;81,Tables!$L$11,F21&gt;76, Tables!$L$10, F21&gt;71, Tables!$L$9, F21&gt;64,Tables!$L$8, F21&gt;59, Tables!$L$7, F21&gt;55, Tables!$L$6, F21&gt;49, Tables!$L$5,F21&gt;45, Tables!$L$4, F21&lt;=45,Tables!$L$3)</f>
        <v/>
      </c>
    </row>
    <row r="22" spans="1:37" ht="19.5" customHeight="1" x14ac:dyDescent="0.3">
      <c r="A22" s="67"/>
      <c r="B22" s="68"/>
      <c r="C22" s="68"/>
      <c r="D22" s="68"/>
      <c r="E22" s="17" t="str">
        <f t="shared" si="0"/>
        <v/>
      </c>
      <c r="F22" s="68"/>
      <c r="G22" s="68"/>
      <c r="H22" s="69"/>
      <c r="I22" s="68"/>
      <c r="J22" s="68"/>
      <c r="K22" s="68"/>
      <c r="L22" s="85"/>
      <c r="M22" s="68"/>
      <c r="N22" s="68"/>
      <c r="O22" s="68"/>
      <c r="P22" s="85">
        <f t="shared" si="1"/>
        <v>0</v>
      </c>
      <c r="Q22" s="79" t="str">
        <f>IF(M22="", "", AH22)</f>
        <v/>
      </c>
      <c r="R22" s="68"/>
      <c r="S22" s="79" t="str">
        <f>IF(Q22="", "", Q22*AK22)</f>
        <v/>
      </c>
      <c r="T22" s="18" t="str">
        <f>IF(Q22="","",10^(Tables!$E$3*((LOG10(F22/Tables!$E$4))^2))*Q22)</f>
        <v/>
      </c>
      <c r="U22" s="19" t="str">
        <f>IF(Q22="","",(VLOOKUP((YEAR($N$2)-Y22),SMM,2,FALSE))*T22)</f>
        <v/>
      </c>
      <c r="V22" s="68"/>
      <c r="Y22" s="82">
        <f>YEAR(H22)</f>
        <v>1900</v>
      </c>
      <c r="Z22" s="82">
        <f>IF(I22&gt;0, I22, 0)</f>
        <v>0</v>
      </c>
      <c r="AA22" s="82">
        <f>IF(J22&gt;0, J22, 0)</f>
        <v>0</v>
      </c>
      <c r="AB22" s="82">
        <f>IF(K22&gt;0, K22, 0)</f>
        <v>0</v>
      </c>
      <c r="AC22" s="82">
        <f t="shared" si="2"/>
        <v>0</v>
      </c>
      <c r="AD22" s="82">
        <f>IF(M22&gt;0, M22, 0)</f>
        <v>0</v>
      </c>
      <c r="AE22" s="82">
        <f>IF(N22&gt;0, N22, 0)</f>
        <v>0</v>
      </c>
      <c r="AF22" s="82">
        <f>IF(O22&gt;0, O22, 0)</f>
        <v>0</v>
      </c>
      <c r="AG22" s="82">
        <f t="shared" si="3"/>
        <v>0</v>
      </c>
      <c r="AH22" s="82" t="str">
        <f t="shared" si="4"/>
        <v/>
      </c>
      <c r="AI22" s="82" t="b">
        <f t="shared" si="5"/>
        <v>0</v>
      </c>
      <c r="AK22" s="82" t="str">
        <f>_xlfn.IFS(Q22="","", F22&gt;87, Tables!$L$12, F22&gt;81,Tables!$L$11,F22&gt;76, Tables!$L$10, F22&gt;71, Tables!$L$9, F22&gt;64,Tables!$L$8, F22&gt;59, Tables!$L$7, F22&gt;55, Tables!$L$6, F22&gt;49, Tables!$L$5,F22&gt;45, Tables!$L$4, F22&lt;=45,Tables!$L$3)</f>
        <v/>
      </c>
    </row>
    <row r="23" spans="1:37" ht="19.5" customHeight="1" x14ac:dyDescent="0.3">
      <c r="A23" s="67"/>
      <c r="B23" s="68"/>
      <c r="C23" s="68"/>
      <c r="D23" s="68"/>
      <c r="E23" s="17" t="str">
        <f t="shared" si="0"/>
        <v/>
      </c>
      <c r="F23" s="68"/>
      <c r="G23" s="68"/>
      <c r="H23" s="69"/>
      <c r="I23" s="68"/>
      <c r="J23" s="68"/>
      <c r="K23" s="68"/>
      <c r="L23" s="85"/>
      <c r="M23" s="68"/>
      <c r="N23" s="68"/>
      <c r="O23" s="68"/>
      <c r="P23" s="85">
        <f t="shared" si="1"/>
        <v>0</v>
      </c>
      <c r="Q23" s="79" t="str">
        <f>IF(M23="", "", AH23)</f>
        <v/>
      </c>
      <c r="R23" s="68"/>
      <c r="S23" s="79" t="str">
        <f>IF(Q23="", "", Q23*AK23)</f>
        <v/>
      </c>
      <c r="T23" s="18" t="str">
        <f>IF(Q23="","",10^(Tables!$E$3*((LOG10(F23/Tables!$E$4))^2))*Q23)</f>
        <v/>
      </c>
      <c r="U23" s="19" t="str">
        <f>IF(Q23="","",(VLOOKUP((YEAR($N$2)-Y23),SMM,2,FALSE))*T23)</f>
        <v/>
      </c>
      <c r="V23" s="68"/>
      <c r="Y23" s="82">
        <f>YEAR(H23)</f>
        <v>1900</v>
      </c>
      <c r="Z23" s="82">
        <f>IF(I23&gt;0, I23, 0)</f>
        <v>0</v>
      </c>
      <c r="AA23" s="82">
        <f>IF(J23&gt;0, J23, 0)</f>
        <v>0</v>
      </c>
      <c r="AB23" s="82">
        <f>IF(K23&gt;0, K23, 0)</f>
        <v>0</v>
      </c>
      <c r="AC23" s="82">
        <f t="shared" si="2"/>
        <v>0</v>
      </c>
      <c r="AD23" s="82">
        <f>IF(M23&gt;0, M23, 0)</f>
        <v>0</v>
      </c>
      <c r="AE23" s="82">
        <f>IF(N23&gt;0, N23, 0)</f>
        <v>0</v>
      </c>
      <c r="AF23" s="82">
        <f>IF(O23&gt;0, O23, 0)</f>
        <v>0</v>
      </c>
      <c r="AG23" s="82">
        <f t="shared" si="3"/>
        <v>0</v>
      </c>
      <c r="AH23" s="82" t="str">
        <f t="shared" si="4"/>
        <v/>
      </c>
      <c r="AI23" s="82" t="b">
        <f t="shared" si="5"/>
        <v>0</v>
      </c>
      <c r="AK23" s="82" t="str">
        <f>_xlfn.IFS(Q23="","", F23&gt;87, Tables!$L$12, F23&gt;81,Tables!$L$11,F23&gt;76, Tables!$L$10, F23&gt;71, Tables!$L$9, F23&gt;64,Tables!$L$8, F23&gt;59, Tables!$L$7, F23&gt;55, Tables!$L$6, F23&gt;49, Tables!$L$5,F23&gt;45, Tables!$L$4, F23&lt;=45,Tables!$L$3)</f>
        <v/>
      </c>
    </row>
    <row r="24" spans="1:37" ht="19.5" customHeight="1" x14ac:dyDescent="0.3">
      <c r="A24" s="67"/>
      <c r="B24" s="68"/>
      <c r="C24" s="68"/>
      <c r="D24" s="68"/>
      <c r="E24" s="17" t="str">
        <f t="shared" si="0"/>
        <v/>
      </c>
      <c r="F24" s="68"/>
      <c r="G24" s="68"/>
      <c r="H24" s="69"/>
      <c r="I24" s="68"/>
      <c r="J24" s="68"/>
      <c r="K24" s="68"/>
      <c r="L24" s="85"/>
      <c r="M24" s="68"/>
      <c r="N24" s="68"/>
      <c r="O24" s="68"/>
      <c r="P24" s="85">
        <f t="shared" si="1"/>
        <v>0</v>
      </c>
      <c r="Q24" s="79" t="str">
        <f>IF(M24="", "", AH24)</f>
        <v/>
      </c>
      <c r="R24" s="68"/>
      <c r="S24" s="79" t="str">
        <f>IF(Q24="", "", Q24*AK24)</f>
        <v/>
      </c>
      <c r="T24" s="18" t="str">
        <f>IF(Q24="","",10^(Tables!$E$3*((LOG10(F24/Tables!$E$4))^2))*Q24)</f>
        <v/>
      </c>
      <c r="U24" s="19" t="str">
        <f>IF(Q24="","",(VLOOKUP((YEAR($N$2)-Y24),SMM,2,FALSE))*T24)</f>
        <v/>
      </c>
      <c r="V24" s="68"/>
      <c r="Y24" s="82">
        <f>YEAR(H24)</f>
        <v>1900</v>
      </c>
      <c r="Z24" s="82">
        <f>IF(I24&gt;0, I24, 0)</f>
        <v>0</v>
      </c>
      <c r="AA24" s="82">
        <f>IF(J24&gt;0, J24, 0)</f>
        <v>0</v>
      </c>
      <c r="AB24" s="82">
        <f>IF(K24&gt;0, K24, 0)</f>
        <v>0</v>
      </c>
      <c r="AC24" s="82">
        <f t="shared" si="2"/>
        <v>0</v>
      </c>
      <c r="AD24" s="82">
        <f>IF(M24&gt;0, M24, 0)</f>
        <v>0</v>
      </c>
      <c r="AE24" s="82">
        <f>IF(N24&gt;0, N24, 0)</f>
        <v>0</v>
      </c>
      <c r="AF24" s="82">
        <f>IF(O24&gt;0, O24, 0)</f>
        <v>0</v>
      </c>
      <c r="AG24" s="82">
        <f t="shared" si="3"/>
        <v>0</v>
      </c>
      <c r="AH24" s="82" t="str">
        <f t="shared" si="4"/>
        <v/>
      </c>
      <c r="AI24" s="82" t="b">
        <f t="shared" si="5"/>
        <v>0</v>
      </c>
      <c r="AK24" s="82" t="str">
        <f>_xlfn.IFS(Q24="","", F24&gt;87, Tables!$L$12, F24&gt;81,Tables!$L$11,F24&gt;76, Tables!$L$10, F24&gt;71, Tables!$L$9, F24&gt;64,Tables!$L$8, F24&gt;59, Tables!$L$7, F24&gt;55, Tables!$L$6, F24&gt;49, Tables!$L$5,F24&gt;45, Tables!$L$4, F24&lt;=45,Tables!$L$3)</f>
        <v/>
      </c>
    </row>
    <row r="26" spans="1:37" x14ac:dyDescent="0.3">
      <c r="C26" s="51" t="s">
        <v>26</v>
      </c>
      <c r="G26" s="51" t="s">
        <v>29</v>
      </c>
      <c r="N26" s="77" t="s">
        <v>32</v>
      </c>
    </row>
    <row r="29" spans="1:37" x14ac:dyDescent="0.3">
      <c r="C29" s="51" t="s">
        <v>27</v>
      </c>
      <c r="G29" s="51" t="s">
        <v>30</v>
      </c>
      <c r="N29" s="76" t="s">
        <v>33</v>
      </c>
    </row>
    <row r="30" spans="1:37" x14ac:dyDescent="0.3">
      <c r="C30" s="51" t="s">
        <v>28</v>
      </c>
      <c r="G30" s="78" t="s">
        <v>31</v>
      </c>
    </row>
  </sheetData>
  <sheetProtection sheet="1" objects="1" scenarios="1"/>
  <mergeCells count="19">
    <mergeCell ref="T3:T4"/>
    <mergeCell ref="U3:U4"/>
    <mergeCell ref="V3:V4"/>
    <mergeCell ref="H3:H4"/>
    <mergeCell ref="I3:K3"/>
    <mergeCell ref="M3:O3"/>
    <mergeCell ref="Q3:Q4"/>
    <mergeCell ref="R3:R4"/>
    <mergeCell ref="S3:S4"/>
    <mergeCell ref="A1:V1"/>
    <mergeCell ref="A2:K2"/>
    <mergeCell ref="N2:Q2"/>
    <mergeCell ref="A3:A4"/>
    <mergeCell ref="B3:B4"/>
    <mergeCell ref="C3:C4"/>
    <mergeCell ref="D3:D4"/>
    <mergeCell ref="E3:E4"/>
    <mergeCell ref="F3:F4"/>
    <mergeCell ref="G3:G4"/>
  </mergeCells>
  <conditionalFormatting sqref="I5:K24">
    <cfRule type="containsBlanks" priority="5" stopIfTrue="1">
      <formula>LEN(TRIM(I5))=0</formula>
    </cfRule>
    <cfRule type="containsText" dxfId="17" priority="6" operator="containsText" text=".">
      <formula>NOT(ISERROR(SEARCH(".",I5)))</formula>
    </cfRule>
    <cfRule type="containsText" dxfId="16" priority="7" operator="containsText" text="x">
      <formula>NOT(ISERROR(SEARCH("x",I5)))</formula>
    </cfRule>
    <cfRule type="cellIs" dxfId="15" priority="8" operator="greaterThanOrEqual">
      <formula>0</formula>
    </cfRule>
  </conditionalFormatting>
  <conditionalFormatting sqref="M5:O24">
    <cfRule type="containsBlanks" priority="1" stopIfTrue="1">
      <formula>LEN(TRIM(M5))=0</formula>
    </cfRule>
    <cfRule type="containsText" dxfId="14" priority="2" operator="containsText" text=".">
      <formula>NOT(ISERROR(SEARCH(".",M5)))</formula>
    </cfRule>
    <cfRule type="containsText" dxfId="13" priority="3" operator="containsText" text="x">
      <formula>NOT(ISERROR(SEARCH("x",M5)))</formula>
    </cfRule>
    <cfRule type="cellIs" dxfId="12" priority="4" operator="greaterThanOrEqual">
      <formula>0</formula>
    </cfRule>
  </conditionalFormatting>
  <dataValidations count="1">
    <dataValidation type="date" allowBlank="1" showInputMessage="1" showErrorMessage="1" sqref="H5:H24" xr:uid="{3134E8C9-F269-44D6-9B46-B29F4B724B93}">
      <formula1>1</formula1>
      <formula2>44196</formula2>
    </dataValidation>
  </dataValidations>
  <pageMargins left="0.7" right="0.7" top="0.75" bottom="0.75" header="0.3" footer="0.3"/>
  <pageSetup paperSize="5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ED30E-A503-4F16-A4D6-99BC8DFB63BF}">
  <sheetPr>
    <pageSetUpPr fitToPage="1"/>
  </sheetPr>
  <dimension ref="A1:AL30"/>
  <sheetViews>
    <sheetView tabSelected="1" zoomScale="80" zoomScaleNormal="80" workbookViewId="0">
      <pane ySplit="4" topLeftCell="A5" activePane="bottomLeft" state="frozen"/>
      <selection activeCell="A2" sqref="A2:M2"/>
      <selection pane="bottomLeft" activeCell="D19" sqref="D19"/>
    </sheetView>
  </sheetViews>
  <sheetFormatPr defaultColWidth="9.109375" defaultRowHeight="14.4" x14ac:dyDescent="0.3"/>
  <cols>
    <col min="1" max="1" width="4.88671875" style="51" customWidth="1"/>
    <col min="2" max="2" width="4.5546875" style="51" customWidth="1"/>
    <col min="3" max="4" width="23.109375" style="51" customWidth="1"/>
    <col min="5" max="5" width="6.6640625" style="51" customWidth="1"/>
    <col min="6" max="6" width="9" style="51" customWidth="1"/>
    <col min="7" max="7" width="9.88671875" style="51" customWidth="1"/>
    <col min="8" max="8" width="11.77734375" style="75" customWidth="1"/>
    <col min="9" max="11" width="9.109375" style="51"/>
    <col min="12" max="12" width="4.88671875" style="47" hidden="1" customWidth="1"/>
    <col min="13" max="15" width="9.109375" style="76"/>
    <col min="16" max="16" width="4.88671875" style="47" hidden="1" customWidth="1"/>
    <col min="17" max="17" width="9.109375" style="51"/>
    <col min="18" max="18" width="5.109375" style="51" bestFit="1" customWidth="1"/>
    <col min="19" max="19" width="9" style="51" customWidth="1"/>
    <col min="20" max="21" width="10.109375" style="52" customWidth="1"/>
    <col min="22" max="22" width="6.33203125" style="51" bestFit="1" customWidth="1"/>
    <col min="23" max="24" width="9.109375" style="47" customWidth="1"/>
    <col min="25" max="35" width="9.109375" style="82" hidden="1" customWidth="1"/>
    <col min="36" max="36" width="9.109375" style="47" hidden="1" customWidth="1"/>
    <col min="37" max="37" width="9.109375" style="82" hidden="1" customWidth="1"/>
    <col min="38" max="16384" width="9.109375" style="47"/>
  </cols>
  <sheetData>
    <row r="1" spans="1:37" ht="21" x14ac:dyDescent="0.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37" ht="18.600000000000001" thickBot="1" x14ac:dyDescent="0.4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M2" s="49" t="s">
        <v>2</v>
      </c>
      <c r="N2" s="81">
        <v>43430</v>
      </c>
      <c r="O2" s="81"/>
      <c r="P2" s="81"/>
      <c r="Q2" s="81"/>
    </row>
    <row r="3" spans="1:37" ht="19.5" customHeight="1" x14ac:dyDescent="0.3">
      <c r="A3" s="53" t="s">
        <v>4</v>
      </c>
      <c r="B3" s="54" t="s">
        <v>3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83" t="s">
        <v>68</v>
      </c>
      <c r="I3" s="54" t="s">
        <v>11</v>
      </c>
      <c r="J3" s="54"/>
      <c r="K3" s="54"/>
      <c r="L3" s="56"/>
      <c r="M3" s="54" t="s">
        <v>13</v>
      </c>
      <c r="N3" s="54"/>
      <c r="O3" s="54"/>
      <c r="P3" s="56"/>
      <c r="Q3" s="54" t="s">
        <v>14</v>
      </c>
      <c r="R3" s="54" t="s">
        <v>15</v>
      </c>
      <c r="S3" s="57" t="s">
        <v>60</v>
      </c>
      <c r="T3" s="57" t="s">
        <v>61</v>
      </c>
      <c r="U3" s="58" t="s">
        <v>71</v>
      </c>
      <c r="V3" s="54" t="s">
        <v>16</v>
      </c>
      <c r="Z3" s="82" t="s">
        <v>17</v>
      </c>
      <c r="AD3" s="82" t="s">
        <v>18</v>
      </c>
      <c r="AH3" s="82" t="s">
        <v>14</v>
      </c>
      <c r="AK3" s="82" t="s">
        <v>63</v>
      </c>
    </row>
    <row r="4" spans="1:37" ht="19.5" customHeight="1" thickBot="1" x14ac:dyDescent="0.35">
      <c r="A4" s="59"/>
      <c r="B4" s="60"/>
      <c r="C4" s="60"/>
      <c r="D4" s="60"/>
      <c r="E4" s="60"/>
      <c r="F4" s="60"/>
      <c r="G4" s="60"/>
      <c r="H4" s="84"/>
      <c r="I4" s="62">
        <v>1</v>
      </c>
      <c r="J4" s="62">
        <v>2</v>
      </c>
      <c r="K4" s="62">
        <v>3</v>
      </c>
      <c r="L4" s="63" t="s">
        <v>12</v>
      </c>
      <c r="M4" s="64">
        <v>1</v>
      </c>
      <c r="N4" s="64">
        <v>2</v>
      </c>
      <c r="O4" s="64">
        <v>3</v>
      </c>
      <c r="P4" s="63" t="s">
        <v>12</v>
      </c>
      <c r="Q4" s="60"/>
      <c r="R4" s="60"/>
      <c r="S4" s="65"/>
      <c r="T4" s="65"/>
      <c r="U4" s="66"/>
      <c r="V4" s="60"/>
      <c r="Y4" s="82" t="s">
        <v>10</v>
      </c>
      <c r="Z4" s="82">
        <v>1</v>
      </c>
      <c r="AA4" s="82">
        <v>2</v>
      </c>
      <c r="AB4" s="82">
        <v>3</v>
      </c>
      <c r="AC4" s="82" t="s">
        <v>12</v>
      </c>
      <c r="AD4" s="82">
        <v>1</v>
      </c>
      <c r="AE4" s="82">
        <v>2</v>
      </c>
      <c r="AF4" s="82">
        <v>3</v>
      </c>
      <c r="AG4" s="82" t="s">
        <v>12</v>
      </c>
      <c r="AK4" s="82" t="s">
        <v>65</v>
      </c>
    </row>
    <row r="5" spans="1:37" ht="19.5" customHeight="1" x14ac:dyDescent="0.3">
      <c r="A5" s="67"/>
      <c r="B5" s="68"/>
      <c r="C5" s="68"/>
      <c r="D5" s="68"/>
      <c r="E5" s="17" t="str">
        <f>IF(F5&lt;&gt;"",IF(F5&gt;87,"f&gt;87",IF(F5&gt;81,"f87",IF(F5&gt;76, "f81",IF(F5&gt;71,"f76",IF(F5&gt;64,"f71",IF(F5&gt;59,"f64",IF(F5&gt;55,"f59",IF(F5&gt;49,"f55", IF(F5&gt;45,"f49","f45"))))))))),"")</f>
        <v/>
      </c>
      <c r="F5" s="68"/>
      <c r="G5" s="68"/>
      <c r="H5" s="69"/>
      <c r="I5" s="68"/>
      <c r="J5" s="68"/>
      <c r="K5" s="68"/>
      <c r="L5" s="85"/>
      <c r="M5" s="68"/>
      <c r="N5" s="68"/>
      <c r="O5" s="68"/>
      <c r="P5" s="85">
        <f>AG5</f>
        <v>0</v>
      </c>
      <c r="Q5" s="79" t="str">
        <f>IF(M5="", "", AH5)</f>
        <v/>
      </c>
      <c r="R5" s="68"/>
      <c r="S5" s="79" t="str">
        <f>IF(Q5="", "", Q5*AK5)</f>
        <v/>
      </c>
      <c r="T5" s="18" t="str">
        <f>IF(Q5="","",10^(Tables!$E$3*((LOG10(F5/Tables!$E$4))^2))*Q5)</f>
        <v/>
      </c>
      <c r="U5" s="19" t="str">
        <f>IF(Q5="","",(VLOOKUP((YEAR($N$2)-Y5),SMM,2,FALSE))*T5)</f>
        <v/>
      </c>
      <c r="V5" s="68"/>
      <c r="Y5" s="82">
        <f>YEAR(H5)</f>
        <v>1900</v>
      </c>
      <c r="Z5" s="82">
        <f>IF(I5&gt;0, I5, 0)</f>
        <v>0</v>
      </c>
      <c r="AA5" s="82">
        <f>IF(J5&gt;0, J5, 0)</f>
        <v>0</v>
      </c>
      <c r="AB5" s="82">
        <f>IF(K5&gt;0, K5, 0)</f>
        <v>0</v>
      </c>
      <c r="AC5" s="82">
        <f>MAX(Z5:AB5)</f>
        <v>0</v>
      </c>
      <c r="AD5" s="82">
        <f>IF(M5&gt;0, M5, 0)</f>
        <v>0</v>
      </c>
      <c r="AE5" s="82">
        <f>IF(N5&gt;0, N5, 0)</f>
        <v>0</v>
      </c>
      <c r="AF5" s="82">
        <f>IF(O5&gt;0, O5, 0)</f>
        <v>0</v>
      </c>
      <c r="AG5" s="82">
        <f>MAX(AD5:AF5)</f>
        <v>0</v>
      </c>
      <c r="AH5" s="82" t="str">
        <f>IF(AI5=TRUE, AC5+AG5, "")</f>
        <v/>
      </c>
      <c r="AI5" s="82" t="b">
        <f>AND(AC5&gt;0, AG5&gt;0)</f>
        <v>0</v>
      </c>
      <c r="AK5" s="82" t="str">
        <f>_xlfn.IFS(Q5="","", F5&gt;87, Tables!$L$12, F5&gt;81,Tables!$L$11,F5&gt;76, Tables!$L$10, F5&gt;71, Tables!$L$9, F5&gt;64,Tables!$L$8, F5&gt;59, Tables!$L$7, F5&gt;55, Tables!$L$6, F5&gt;49, Tables!$L$5,F5&gt;45, Tables!$L$4, F5&lt;=45,Tables!$L$3)</f>
        <v/>
      </c>
    </row>
    <row r="6" spans="1:37" ht="19.5" customHeight="1" x14ac:dyDescent="0.3">
      <c r="A6" s="67"/>
      <c r="B6" s="68"/>
      <c r="C6" s="68"/>
      <c r="D6" s="68"/>
      <c r="E6" s="17" t="str">
        <f t="shared" ref="E6:E24" si="0">IF(F6&lt;&gt;"",IF(F6&gt;87,"f&gt;87",IF(F6&gt;81,"f87",IF(F6&gt;76, "f81",IF(F6&gt;71,"f76",IF(F6&gt;64,"f71",IF(F6&gt;59,"f64",IF(F6&gt;55,"f59",IF(F6&gt;49,"f55", IF(F6&gt;45,"f49","f45"))))))))),"")</f>
        <v/>
      </c>
      <c r="F6" s="68"/>
      <c r="G6" s="68"/>
      <c r="H6" s="69"/>
      <c r="I6" s="68"/>
      <c r="J6" s="68"/>
      <c r="K6" s="68"/>
      <c r="L6" s="85"/>
      <c r="M6" s="68"/>
      <c r="N6" s="68"/>
      <c r="O6" s="68"/>
      <c r="P6" s="85">
        <f t="shared" ref="P6:P24" si="1">AG6</f>
        <v>0</v>
      </c>
      <c r="Q6" s="79" t="str">
        <f>IF(M6="", "", AH6)</f>
        <v/>
      </c>
      <c r="R6" s="68"/>
      <c r="S6" s="79" t="str">
        <f>IF(Q6="", "", Q6*AK6)</f>
        <v/>
      </c>
      <c r="T6" s="18" t="str">
        <f>IF(Q6="","",10^(Tables!$E$3*((LOG10(F6/Tables!$E$4))^2))*Q6)</f>
        <v/>
      </c>
      <c r="U6" s="19" t="str">
        <f>IF(Q6="","",(VLOOKUP((YEAR($N$2)-Y6),SMM,2,FALSE))*T6)</f>
        <v/>
      </c>
      <c r="V6" s="68"/>
      <c r="Y6" s="82">
        <f>YEAR(H6)</f>
        <v>1900</v>
      </c>
      <c r="Z6" s="82">
        <f>IF(I6&gt;0, I6, 0)</f>
        <v>0</v>
      </c>
      <c r="AA6" s="82">
        <f>IF(J6&gt;0, J6, 0)</f>
        <v>0</v>
      </c>
      <c r="AB6" s="82">
        <f>IF(K6&gt;0, K6, 0)</f>
        <v>0</v>
      </c>
      <c r="AC6" s="82">
        <f t="shared" ref="AC6:AC24" si="2">MAX(Z6:AB6)</f>
        <v>0</v>
      </c>
      <c r="AD6" s="82">
        <f>IF(M6&gt;0, M6, 0)</f>
        <v>0</v>
      </c>
      <c r="AE6" s="82">
        <f>IF(N6&gt;0, N6, 0)</f>
        <v>0</v>
      </c>
      <c r="AF6" s="82">
        <f>IF(O6&gt;0, O6, 0)</f>
        <v>0</v>
      </c>
      <c r="AG6" s="82">
        <f t="shared" ref="AG6:AG24" si="3">MAX(AD6:AF6)</f>
        <v>0</v>
      </c>
      <c r="AH6" s="82" t="str">
        <f t="shared" ref="AH6:AH24" si="4">IF(AI6=TRUE, AC6+AG6, "")</f>
        <v/>
      </c>
      <c r="AI6" s="82" t="b">
        <f t="shared" ref="AI6:AI24" si="5">AND(AC6&gt;0, AG6&gt;0)</f>
        <v>0</v>
      </c>
      <c r="AK6" s="82" t="str">
        <f>_xlfn.IFS(Q6="","", F6&gt;87, Tables!$L$12, F6&gt;81,Tables!$L$11,F6&gt;76, Tables!$L$10, F6&gt;71, Tables!$L$9, F6&gt;64,Tables!$L$8, F6&gt;59, Tables!$L$7, F6&gt;55, Tables!$L$6, F6&gt;49, Tables!$L$5,F6&gt;45, Tables!$L$4, F6&lt;=45,Tables!$L$3)</f>
        <v/>
      </c>
    </row>
    <row r="7" spans="1:37" ht="19.5" customHeight="1" x14ac:dyDescent="0.3">
      <c r="A7" s="67"/>
      <c r="B7" s="68"/>
      <c r="C7" s="68"/>
      <c r="D7" s="68"/>
      <c r="E7" s="17" t="str">
        <f t="shared" si="0"/>
        <v/>
      </c>
      <c r="F7" s="68"/>
      <c r="G7" s="68"/>
      <c r="H7" s="69"/>
      <c r="I7" s="68"/>
      <c r="J7" s="68"/>
      <c r="K7" s="68"/>
      <c r="L7" s="85"/>
      <c r="M7" s="68"/>
      <c r="N7" s="68"/>
      <c r="O7" s="68"/>
      <c r="P7" s="85">
        <f t="shared" si="1"/>
        <v>0</v>
      </c>
      <c r="Q7" s="79" t="str">
        <f>IF(M7="", "", AH7)</f>
        <v/>
      </c>
      <c r="R7" s="68"/>
      <c r="S7" s="79" t="str">
        <f>IF(Q7="", "", Q7*AK7)</f>
        <v/>
      </c>
      <c r="T7" s="18" t="str">
        <f>IF(Q7="","",10^(Tables!$E$3*((LOG10(F7/Tables!$E$4))^2))*Q7)</f>
        <v/>
      </c>
      <c r="U7" s="19" t="str">
        <f>IF(Q7="","",(VLOOKUP((YEAR($N$2)-Y7),SMM,2,FALSE))*T7)</f>
        <v/>
      </c>
      <c r="V7" s="68"/>
      <c r="Y7" s="82">
        <f>YEAR(H7)</f>
        <v>1900</v>
      </c>
      <c r="Z7" s="82">
        <f>IF(I7&gt;0, I7, 0)</f>
        <v>0</v>
      </c>
      <c r="AA7" s="82">
        <f>IF(J7&gt;0, J7, 0)</f>
        <v>0</v>
      </c>
      <c r="AB7" s="82">
        <f>IF(K7&gt;0, K7, 0)</f>
        <v>0</v>
      </c>
      <c r="AC7" s="82">
        <f t="shared" si="2"/>
        <v>0</v>
      </c>
      <c r="AD7" s="82">
        <f>IF(M7&gt;0, M7, 0)</f>
        <v>0</v>
      </c>
      <c r="AE7" s="82">
        <f>IF(N7&gt;0, N7, 0)</f>
        <v>0</v>
      </c>
      <c r="AF7" s="82">
        <f>IF(O7&gt;0, O7, 0)</f>
        <v>0</v>
      </c>
      <c r="AG7" s="82">
        <f t="shared" si="3"/>
        <v>0</v>
      </c>
      <c r="AH7" s="82" t="str">
        <f t="shared" si="4"/>
        <v/>
      </c>
      <c r="AI7" s="82" t="b">
        <f t="shared" si="5"/>
        <v>0</v>
      </c>
      <c r="AK7" s="82" t="str">
        <f>_xlfn.IFS(Q7="","", F7&gt;87, Tables!$L$12, F7&gt;81,Tables!$L$11,F7&gt;76, Tables!$L$10, F7&gt;71, Tables!$L$9, F7&gt;64,Tables!$L$8, F7&gt;59, Tables!$L$7, F7&gt;55, Tables!$L$6, F7&gt;49, Tables!$L$5,F7&gt;45, Tables!$L$4, F7&lt;=45,Tables!$L$3)</f>
        <v/>
      </c>
    </row>
    <row r="8" spans="1:37" ht="19.5" customHeight="1" x14ac:dyDescent="0.3">
      <c r="A8" s="67"/>
      <c r="B8" s="68"/>
      <c r="C8" s="68"/>
      <c r="D8" s="68"/>
      <c r="E8" s="17" t="str">
        <f t="shared" si="0"/>
        <v/>
      </c>
      <c r="F8" s="68"/>
      <c r="G8" s="68"/>
      <c r="H8" s="69"/>
      <c r="I8" s="68"/>
      <c r="J8" s="68"/>
      <c r="K8" s="68"/>
      <c r="L8" s="85"/>
      <c r="M8" s="68"/>
      <c r="N8" s="68"/>
      <c r="O8" s="68"/>
      <c r="P8" s="85">
        <f t="shared" si="1"/>
        <v>0</v>
      </c>
      <c r="Q8" s="79" t="str">
        <f>IF(M8="", "", AH8)</f>
        <v/>
      </c>
      <c r="R8" s="68"/>
      <c r="S8" s="79" t="str">
        <f>IF(Q8="", "", Q8*AK8)</f>
        <v/>
      </c>
      <c r="T8" s="18" t="str">
        <f>IF(Q8="","",10^(Tables!$E$3*((LOG10(F8/Tables!$E$4))^2))*Q8)</f>
        <v/>
      </c>
      <c r="U8" s="19" t="str">
        <f>IF(Q8="","",(VLOOKUP((YEAR($N$2)-Y8),SMM,2,FALSE))*T8)</f>
        <v/>
      </c>
      <c r="V8" s="68"/>
      <c r="Y8" s="82">
        <f>YEAR(H8)</f>
        <v>1900</v>
      </c>
      <c r="Z8" s="82">
        <f>IF(I8&gt;0, I8, 0)</f>
        <v>0</v>
      </c>
      <c r="AA8" s="82">
        <f>IF(J8&gt;0, J8, 0)</f>
        <v>0</v>
      </c>
      <c r="AB8" s="82">
        <f>IF(K8&gt;0, K8, 0)</f>
        <v>0</v>
      </c>
      <c r="AC8" s="82">
        <f t="shared" si="2"/>
        <v>0</v>
      </c>
      <c r="AD8" s="82">
        <f>IF(M8&gt;0, M8, 0)</f>
        <v>0</v>
      </c>
      <c r="AE8" s="82">
        <f>IF(N8&gt;0, N8, 0)</f>
        <v>0</v>
      </c>
      <c r="AF8" s="82">
        <f>IF(O8&gt;0, O8, 0)</f>
        <v>0</v>
      </c>
      <c r="AG8" s="82">
        <f t="shared" si="3"/>
        <v>0</v>
      </c>
      <c r="AH8" s="82" t="str">
        <f t="shared" si="4"/>
        <v/>
      </c>
      <c r="AI8" s="82" t="b">
        <f t="shared" si="5"/>
        <v>0</v>
      </c>
      <c r="AK8" s="82" t="str">
        <f>_xlfn.IFS(Q8="","", F8&gt;87, Tables!$L$12, F8&gt;81,Tables!$L$11,F8&gt;76, Tables!$L$10, F8&gt;71, Tables!$L$9, F8&gt;64,Tables!$L$8, F8&gt;59, Tables!$L$7, F8&gt;55, Tables!$L$6, F8&gt;49, Tables!$L$5,F8&gt;45, Tables!$L$4, F8&lt;=45,Tables!$L$3)</f>
        <v/>
      </c>
    </row>
    <row r="9" spans="1:37" ht="19.5" customHeight="1" x14ac:dyDescent="0.3">
      <c r="A9" s="67"/>
      <c r="B9" s="68"/>
      <c r="C9" s="68"/>
      <c r="D9" s="68"/>
      <c r="E9" s="17" t="str">
        <f t="shared" si="0"/>
        <v/>
      </c>
      <c r="F9" s="68"/>
      <c r="G9" s="68"/>
      <c r="H9" s="69"/>
      <c r="I9" s="68"/>
      <c r="J9" s="68"/>
      <c r="K9" s="68"/>
      <c r="L9" s="85"/>
      <c r="M9" s="68"/>
      <c r="N9" s="68"/>
      <c r="O9" s="68"/>
      <c r="P9" s="85">
        <f t="shared" si="1"/>
        <v>0</v>
      </c>
      <c r="Q9" s="79" t="str">
        <f>IF(M9="", "", AH9)</f>
        <v/>
      </c>
      <c r="R9" s="68"/>
      <c r="S9" s="79" t="str">
        <f>IF(Q9="", "", Q9*AK9)</f>
        <v/>
      </c>
      <c r="T9" s="18" t="str">
        <f>IF(Q9="","",10^(Tables!$E$3*((LOG10(F9/Tables!$E$4))^2))*Q9)</f>
        <v/>
      </c>
      <c r="U9" s="19" t="str">
        <f>IF(Q9="","",(VLOOKUP((YEAR($N$2)-Y9),SMM,2,FALSE))*T9)</f>
        <v/>
      </c>
      <c r="V9" s="68"/>
      <c r="Y9" s="82">
        <f>YEAR(H9)</f>
        <v>1900</v>
      </c>
      <c r="Z9" s="82">
        <f>IF(I9&gt;0, I9, 0)</f>
        <v>0</v>
      </c>
      <c r="AA9" s="82">
        <f>IF(J9&gt;0, J9, 0)</f>
        <v>0</v>
      </c>
      <c r="AB9" s="82">
        <f>IF(K9&gt;0, K9, 0)</f>
        <v>0</v>
      </c>
      <c r="AC9" s="82">
        <f t="shared" si="2"/>
        <v>0</v>
      </c>
      <c r="AD9" s="82">
        <f>IF(M9&gt;0, M9, 0)</f>
        <v>0</v>
      </c>
      <c r="AE9" s="82">
        <f>IF(N9&gt;0, N9, 0)</f>
        <v>0</v>
      </c>
      <c r="AF9" s="82">
        <f>IF(O9&gt;0, O9, 0)</f>
        <v>0</v>
      </c>
      <c r="AG9" s="82">
        <f t="shared" si="3"/>
        <v>0</v>
      </c>
      <c r="AH9" s="82" t="str">
        <f t="shared" si="4"/>
        <v/>
      </c>
      <c r="AI9" s="82" t="b">
        <f t="shared" si="5"/>
        <v>0</v>
      </c>
      <c r="AK9" s="82" t="str">
        <f>_xlfn.IFS(Q9="","", F9&gt;87, Tables!$L$12, F9&gt;81,Tables!$L$11,F9&gt;76, Tables!$L$10, F9&gt;71, Tables!$L$9, F9&gt;64,Tables!$L$8, F9&gt;59, Tables!$L$7, F9&gt;55, Tables!$L$6, F9&gt;49, Tables!$L$5,F9&gt;45, Tables!$L$4, F9&lt;=45,Tables!$L$3)</f>
        <v/>
      </c>
    </row>
    <row r="10" spans="1:37" ht="19.5" customHeight="1" x14ac:dyDescent="0.3">
      <c r="A10" s="67"/>
      <c r="B10" s="68"/>
      <c r="C10" s="68"/>
      <c r="D10" s="68"/>
      <c r="E10" s="17" t="str">
        <f t="shared" si="0"/>
        <v/>
      </c>
      <c r="F10" s="68"/>
      <c r="G10" s="68"/>
      <c r="H10" s="69"/>
      <c r="I10" s="68"/>
      <c r="J10" s="68"/>
      <c r="K10" s="68"/>
      <c r="L10" s="85"/>
      <c r="M10" s="68"/>
      <c r="N10" s="68"/>
      <c r="O10" s="68"/>
      <c r="P10" s="85">
        <f t="shared" si="1"/>
        <v>0</v>
      </c>
      <c r="Q10" s="79" t="str">
        <f>IF(M10="", "", AH10)</f>
        <v/>
      </c>
      <c r="R10" s="68"/>
      <c r="S10" s="79" t="str">
        <f>IF(Q10="", "", Q10*AK10)</f>
        <v/>
      </c>
      <c r="T10" s="18" t="str">
        <f>IF(Q10="","",10^(Tables!$E$3*((LOG10(F10/Tables!$E$4))^2))*Q10)</f>
        <v/>
      </c>
      <c r="U10" s="19" t="str">
        <f>IF(Q10="","",(VLOOKUP((YEAR($N$2)-Y10),SMM,2,FALSE))*T10)</f>
        <v/>
      </c>
      <c r="V10" s="68"/>
      <c r="Y10" s="82">
        <f>YEAR(H10)</f>
        <v>1900</v>
      </c>
      <c r="Z10" s="82">
        <f>IF(I10&gt;0, I10, 0)</f>
        <v>0</v>
      </c>
      <c r="AA10" s="82">
        <f>IF(J10&gt;0, J10, 0)</f>
        <v>0</v>
      </c>
      <c r="AB10" s="82">
        <f>IF(K10&gt;0, K10, 0)</f>
        <v>0</v>
      </c>
      <c r="AC10" s="82">
        <f t="shared" si="2"/>
        <v>0</v>
      </c>
      <c r="AD10" s="82">
        <f>IF(M10&gt;0, M10, 0)</f>
        <v>0</v>
      </c>
      <c r="AE10" s="82">
        <f>IF(N10&gt;0, N10, 0)</f>
        <v>0</v>
      </c>
      <c r="AF10" s="82">
        <f>IF(O10&gt;0, O10, 0)</f>
        <v>0</v>
      </c>
      <c r="AG10" s="82">
        <f t="shared" si="3"/>
        <v>0</v>
      </c>
      <c r="AH10" s="82" t="str">
        <f t="shared" si="4"/>
        <v/>
      </c>
      <c r="AI10" s="82" t="b">
        <f t="shared" si="5"/>
        <v>0</v>
      </c>
      <c r="AK10" s="82" t="str">
        <f>_xlfn.IFS(Q10="","", F10&gt;87, Tables!$L$12, F10&gt;81,Tables!$L$11,F10&gt;76, Tables!$L$10, F10&gt;71, Tables!$L$9, F10&gt;64,Tables!$L$8, F10&gt;59, Tables!$L$7, F10&gt;55, Tables!$L$6, F10&gt;49, Tables!$L$5,F10&gt;45, Tables!$L$4, F10&lt;=45,Tables!$L$3)</f>
        <v/>
      </c>
    </row>
    <row r="11" spans="1:37" ht="19.5" customHeight="1" x14ac:dyDescent="0.3">
      <c r="A11" s="67"/>
      <c r="B11" s="68"/>
      <c r="C11" s="68"/>
      <c r="D11" s="68"/>
      <c r="E11" s="17" t="str">
        <f t="shared" si="0"/>
        <v/>
      </c>
      <c r="F11" s="68"/>
      <c r="G11" s="68"/>
      <c r="H11" s="69"/>
      <c r="I11" s="68"/>
      <c r="J11" s="68"/>
      <c r="K11" s="68"/>
      <c r="L11" s="85"/>
      <c r="M11" s="68"/>
      <c r="N11" s="68"/>
      <c r="O11" s="68"/>
      <c r="P11" s="85">
        <f t="shared" si="1"/>
        <v>0</v>
      </c>
      <c r="Q11" s="79" t="str">
        <f>IF(M11="", "", AH11)</f>
        <v/>
      </c>
      <c r="R11" s="68"/>
      <c r="S11" s="79" t="str">
        <f>IF(Q11="", "", Q11*AK11)</f>
        <v/>
      </c>
      <c r="T11" s="18" t="str">
        <f>IF(Q11="","",10^(Tables!$E$3*((LOG10(F11/Tables!$E$4))^2))*Q11)</f>
        <v/>
      </c>
      <c r="U11" s="19" t="str">
        <f>IF(Q11="","",(VLOOKUP((YEAR($N$2)-Y11),SMM,2,FALSE))*T11)</f>
        <v/>
      </c>
      <c r="V11" s="68"/>
      <c r="Y11" s="82">
        <f>YEAR(H11)</f>
        <v>1900</v>
      </c>
      <c r="Z11" s="82">
        <f>IF(I11&gt;0, I11, 0)</f>
        <v>0</v>
      </c>
      <c r="AA11" s="82">
        <f>IF(J11&gt;0, J11, 0)</f>
        <v>0</v>
      </c>
      <c r="AB11" s="82">
        <f>IF(K11&gt;0, K11, 0)</f>
        <v>0</v>
      </c>
      <c r="AC11" s="82">
        <f t="shared" si="2"/>
        <v>0</v>
      </c>
      <c r="AD11" s="82">
        <f>IF(M11&gt;0, M11, 0)</f>
        <v>0</v>
      </c>
      <c r="AE11" s="82">
        <f>IF(N11&gt;0, N11, 0)</f>
        <v>0</v>
      </c>
      <c r="AF11" s="82">
        <f>IF(O11&gt;0, O11, 0)</f>
        <v>0</v>
      </c>
      <c r="AG11" s="82">
        <f t="shared" si="3"/>
        <v>0</v>
      </c>
      <c r="AH11" s="82" t="str">
        <f t="shared" si="4"/>
        <v/>
      </c>
      <c r="AI11" s="82" t="b">
        <f t="shared" si="5"/>
        <v>0</v>
      </c>
      <c r="AK11" s="82" t="str">
        <f>_xlfn.IFS(Q11="","", F11&gt;87, Tables!$L$12, F11&gt;81,Tables!$L$11,F11&gt;76, Tables!$L$10, F11&gt;71, Tables!$L$9, F11&gt;64,Tables!$L$8, F11&gt;59, Tables!$L$7, F11&gt;55, Tables!$L$6, F11&gt;49, Tables!$L$5,F11&gt;45, Tables!$L$4, F11&lt;=45,Tables!$L$3)</f>
        <v/>
      </c>
    </row>
    <row r="12" spans="1:37" ht="19.5" customHeight="1" x14ac:dyDescent="0.3">
      <c r="A12" s="67"/>
      <c r="B12" s="68"/>
      <c r="C12" s="68"/>
      <c r="D12" s="68"/>
      <c r="E12" s="17" t="str">
        <f t="shared" si="0"/>
        <v/>
      </c>
      <c r="F12" s="68"/>
      <c r="G12" s="68"/>
      <c r="H12" s="69"/>
      <c r="I12" s="68"/>
      <c r="J12" s="68"/>
      <c r="K12" s="68"/>
      <c r="L12" s="85"/>
      <c r="M12" s="68"/>
      <c r="N12" s="68"/>
      <c r="O12" s="68"/>
      <c r="P12" s="85">
        <f t="shared" si="1"/>
        <v>0</v>
      </c>
      <c r="Q12" s="79" t="str">
        <f>IF(M12="", "", AH12)</f>
        <v/>
      </c>
      <c r="R12" s="68"/>
      <c r="S12" s="79" t="str">
        <f>IF(Q12="", "", Q12*AK12)</f>
        <v/>
      </c>
      <c r="T12" s="18" t="str">
        <f>IF(Q12="","",10^(Tables!$E$3*((LOG10(F12/Tables!$E$4))^2))*Q12)</f>
        <v/>
      </c>
      <c r="U12" s="19" t="str">
        <f>IF(Q12="","",(VLOOKUP((YEAR($N$2)-Y12),SMM,2,FALSE))*T12)</f>
        <v/>
      </c>
      <c r="V12" s="68"/>
      <c r="Y12" s="82">
        <f>YEAR(H12)</f>
        <v>1900</v>
      </c>
      <c r="Z12" s="82">
        <f>IF(I12&gt;0, I12, 0)</f>
        <v>0</v>
      </c>
      <c r="AA12" s="82">
        <f>IF(J12&gt;0, J12, 0)</f>
        <v>0</v>
      </c>
      <c r="AB12" s="82">
        <f>IF(K12&gt;0, K12, 0)</f>
        <v>0</v>
      </c>
      <c r="AC12" s="82">
        <f t="shared" si="2"/>
        <v>0</v>
      </c>
      <c r="AD12" s="82">
        <f>IF(M12&gt;0, M12, 0)</f>
        <v>0</v>
      </c>
      <c r="AE12" s="82">
        <f>IF(N12&gt;0, N12, 0)</f>
        <v>0</v>
      </c>
      <c r="AF12" s="82">
        <f>IF(O12&gt;0, O12, 0)</f>
        <v>0</v>
      </c>
      <c r="AG12" s="82">
        <f t="shared" si="3"/>
        <v>0</v>
      </c>
      <c r="AH12" s="82" t="str">
        <f t="shared" si="4"/>
        <v/>
      </c>
      <c r="AI12" s="82" t="b">
        <f t="shared" si="5"/>
        <v>0</v>
      </c>
      <c r="AK12" s="82" t="str">
        <f>_xlfn.IFS(Q12="","", F12&gt;87, Tables!$L$12, F12&gt;81,Tables!$L$11,F12&gt;76, Tables!$L$10, F12&gt;71, Tables!$L$9, F12&gt;64,Tables!$L$8, F12&gt;59, Tables!$L$7, F12&gt;55, Tables!$L$6, F12&gt;49, Tables!$L$5,F12&gt;45, Tables!$L$4, F12&lt;=45,Tables!$L$3)</f>
        <v/>
      </c>
    </row>
    <row r="13" spans="1:37" ht="19.5" customHeight="1" x14ac:dyDescent="0.3">
      <c r="A13" s="67"/>
      <c r="B13" s="68"/>
      <c r="C13" s="68"/>
      <c r="D13" s="68"/>
      <c r="E13" s="17" t="str">
        <f t="shared" si="0"/>
        <v/>
      </c>
      <c r="F13" s="68"/>
      <c r="G13" s="68"/>
      <c r="H13" s="69"/>
      <c r="I13" s="68"/>
      <c r="J13" s="68"/>
      <c r="K13" s="68"/>
      <c r="L13" s="85"/>
      <c r="M13" s="68"/>
      <c r="N13" s="68"/>
      <c r="O13" s="68"/>
      <c r="P13" s="85">
        <f t="shared" si="1"/>
        <v>0</v>
      </c>
      <c r="Q13" s="79" t="str">
        <f>IF(M13="", "", AH13)</f>
        <v/>
      </c>
      <c r="R13" s="68"/>
      <c r="S13" s="79" t="str">
        <f>IF(Q13="", "", Q13*AK13)</f>
        <v/>
      </c>
      <c r="T13" s="18" t="str">
        <f>IF(Q13="","",10^(Tables!$E$3*((LOG10(F13/Tables!$E$4))^2))*Q13)</f>
        <v/>
      </c>
      <c r="U13" s="19" t="str">
        <f>IF(Q13="","",(VLOOKUP((YEAR($N$2)-Y13),SMM,2,FALSE))*T13)</f>
        <v/>
      </c>
      <c r="V13" s="68"/>
      <c r="Y13" s="82">
        <f>YEAR(H13)</f>
        <v>1900</v>
      </c>
      <c r="Z13" s="82">
        <f>IF(I13&gt;0, I13, 0)</f>
        <v>0</v>
      </c>
      <c r="AA13" s="82">
        <f>IF(J13&gt;0, J13, 0)</f>
        <v>0</v>
      </c>
      <c r="AB13" s="82">
        <f>IF(K13&gt;0, K13, 0)</f>
        <v>0</v>
      </c>
      <c r="AC13" s="82">
        <f t="shared" si="2"/>
        <v>0</v>
      </c>
      <c r="AD13" s="82">
        <f>IF(M13&gt;0, M13, 0)</f>
        <v>0</v>
      </c>
      <c r="AE13" s="82">
        <f>IF(N13&gt;0, N13, 0)</f>
        <v>0</v>
      </c>
      <c r="AF13" s="82">
        <f>IF(O13&gt;0, O13, 0)</f>
        <v>0</v>
      </c>
      <c r="AG13" s="82">
        <f t="shared" si="3"/>
        <v>0</v>
      </c>
      <c r="AH13" s="82" t="str">
        <f t="shared" si="4"/>
        <v/>
      </c>
      <c r="AI13" s="82" t="b">
        <f t="shared" si="5"/>
        <v>0</v>
      </c>
      <c r="AK13" s="82" t="str">
        <f>_xlfn.IFS(Q13="","", F13&gt;87, Tables!$L$12, F13&gt;81,Tables!$L$11,F13&gt;76, Tables!$L$10, F13&gt;71, Tables!$L$9, F13&gt;64,Tables!$L$8, F13&gt;59, Tables!$L$7, F13&gt;55, Tables!$L$6, F13&gt;49, Tables!$L$5,F13&gt;45, Tables!$L$4, F13&lt;=45,Tables!$L$3)</f>
        <v/>
      </c>
    </row>
    <row r="14" spans="1:37" ht="19.5" customHeight="1" x14ac:dyDescent="0.3">
      <c r="A14" s="67"/>
      <c r="B14" s="68"/>
      <c r="C14" s="68"/>
      <c r="D14" s="68"/>
      <c r="E14" s="17" t="str">
        <f t="shared" si="0"/>
        <v/>
      </c>
      <c r="F14" s="68"/>
      <c r="G14" s="68"/>
      <c r="H14" s="69"/>
      <c r="I14" s="68"/>
      <c r="J14" s="68"/>
      <c r="K14" s="68"/>
      <c r="L14" s="85"/>
      <c r="M14" s="68"/>
      <c r="N14" s="68"/>
      <c r="O14" s="68"/>
      <c r="P14" s="85">
        <f t="shared" si="1"/>
        <v>0</v>
      </c>
      <c r="Q14" s="79" t="str">
        <f>IF(M14="", "", AH14)</f>
        <v/>
      </c>
      <c r="R14" s="68"/>
      <c r="S14" s="79" t="str">
        <f>IF(Q14="", "", Q14*AK14)</f>
        <v/>
      </c>
      <c r="T14" s="18" t="str">
        <f>IF(Q14="","",10^(Tables!$E$3*((LOG10(F14/Tables!$E$4))^2))*Q14)</f>
        <v/>
      </c>
      <c r="U14" s="19" t="str">
        <f>IF(Q14="","",(VLOOKUP((YEAR($N$2)-Y14),SMM,2,FALSE))*T14)</f>
        <v/>
      </c>
      <c r="V14" s="68"/>
      <c r="Y14" s="82">
        <f>YEAR(H14)</f>
        <v>1900</v>
      </c>
      <c r="Z14" s="82">
        <f>IF(I14&gt;0, I14, 0)</f>
        <v>0</v>
      </c>
      <c r="AA14" s="82">
        <f>IF(J14&gt;0, J14, 0)</f>
        <v>0</v>
      </c>
      <c r="AB14" s="82">
        <f>IF(K14&gt;0, K14, 0)</f>
        <v>0</v>
      </c>
      <c r="AC14" s="82">
        <f t="shared" si="2"/>
        <v>0</v>
      </c>
      <c r="AD14" s="82">
        <f>IF(M14&gt;0, M14, 0)</f>
        <v>0</v>
      </c>
      <c r="AE14" s="82">
        <f>IF(N14&gt;0, N14, 0)</f>
        <v>0</v>
      </c>
      <c r="AF14" s="82">
        <f>IF(O14&gt;0, O14, 0)</f>
        <v>0</v>
      </c>
      <c r="AG14" s="82">
        <f t="shared" si="3"/>
        <v>0</v>
      </c>
      <c r="AH14" s="82" t="str">
        <f t="shared" si="4"/>
        <v/>
      </c>
      <c r="AI14" s="82" t="b">
        <f t="shared" si="5"/>
        <v>0</v>
      </c>
      <c r="AK14" s="82" t="str">
        <f>_xlfn.IFS(Q14="","", F14&gt;87, Tables!$L$12, F14&gt;81,Tables!$L$11,F14&gt;76, Tables!$L$10, F14&gt;71, Tables!$L$9, F14&gt;64,Tables!$L$8, F14&gt;59, Tables!$L$7, F14&gt;55, Tables!$L$6, F14&gt;49, Tables!$L$5,F14&gt;45, Tables!$L$4, F14&lt;=45,Tables!$L$3)</f>
        <v/>
      </c>
    </row>
    <row r="15" spans="1:37" ht="19.5" customHeight="1" x14ac:dyDescent="0.3">
      <c r="A15" s="67"/>
      <c r="B15" s="68"/>
      <c r="C15" s="68"/>
      <c r="D15" s="68"/>
      <c r="E15" s="17" t="str">
        <f t="shared" si="0"/>
        <v/>
      </c>
      <c r="F15" s="68"/>
      <c r="G15" s="68"/>
      <c r="H15" s="69"/>
      <c r="I15" s="68"/>
      <c r="J15" s="68"/>
      <c r="K15" s="68"/>
      <c r="L15" s="85"/>
      <c r="M15" s="68"/>
      <c r="N15" s="68"/>
      <c r="O15" s="68"/>
      <c r="P15" s="85">
        <f t="shared" si="1"/>
        <v>0</v>
      </c>
      <c r="Q15" s="79" t="str">
        <f>IF(M15="", "", AH15)</f>
        <v/>
      </c>
      <c r="R15" s="68"/>
      <c r="S15" s="79" t="str">
        <f>IF(Q15="", "", Q15*AK15)</f>
        <v/>
      </c>
      <c r="T15" s="18" t="str">
        <f>IF(Q15="","",10^(Tables!$E$3*((LOG10(F15/Tables!$E$4))^2))*Q15)</f>
        <v/>
      </c>
      <c r="U15" s="19" t="str">
        <f>IF(Q15="","",(VLOOKUP((YEAR($N$2)-Y15),SMM,2,FALSE))*T15)</f>
        <v/>
      </c>
      <c r="V15" s="68"/>
      <c r="Y15" s="82">
        <f>YEAR(H15)</f>
        <v>1900</v>
      </c>
      <c r="Z15" s="82">
        <f>IF(I15&gt;0, I15, 0)</f>
        <v>0</v>
      </c>
      <c r="AA15" s="82">
        <f>IF(J15&gt;0, J15, 0)</f>
        <v>0</v>
      </c>
      <c r="AB15" s="82">
        <f>IF(K15&gt;0, K15, 0)</f>
        <v>0</v>
      </c>
      <c r="AC15" s="82">
        <f t="shared" si="2"/>
        <v>0</v>
      </c>
      <c r="AD15" s="82">
        <f>IF(M15&gt;0, M15, 0)</f>
        <v>0</v>
      </c>
      <c r="AE15" s="82">
        <f>IF(N15&gt;0, N15, 0)</f>
        <v>0</v>
      </c>
      <c r="AF15" s="82">
        <f>IF(O15&gt;0, O15, 0)</f>
        <v>0</v>
      </c>
      <c r="AG15" s="82">
        <f t="shared" si="3"/>
        <v>0</v>
      </c>
      <c r="AH15" s="82" t="str">
        <f t="shared" si="4"/>
        <v/>
      </c>
      <c r="AI15" s="82" t="b">
        <f t="shared" si="5"/>
        <v>0</v>
      </c>
      <c r="AK15" s="82" t="str">
        <f>_xlfn.IFS(Q15="","", F15&gt;87, Tables!$L$12, F15&gt;81,Tables!$L$11,F15&gt;76, Tables!$L$10, F15&gt;71, Tables!$L$9, F15&gt;64,Tables!$L$8, F15&gt;59, Tables!$L$7, F15&gt;55, Tables!$L$6, F15&gt;49, Tables!$L$5,F15&gt;45, Tables!$L$4, F15&lt;=45,Tables!$L$3)</f>
        <v/>
      </c>
    </row>
    <row r="16" spans="1:37" ht="19.5" customHeight="1" x14ac:dyDescent="0.3">
      <c r="A16" s="67"/>
      <c r="B16" s="68"/>
      <c r="C16" s="68"/>
      <c r="D16" s="68"/>
      <c r="E16" s="17" t="str">
        <f t="shared" si="0"/>
        <v/>
      </c>
      <c r="F16" s="68"/>
      <c r="G16" s="68"/>
      <c r="H16" s="69"/>
      <c r="I16" s="68"/>
      <c r="J16" s="68"/>
      <c r="K16" s="68"/>
      <c r="L16" s="85"/>
      <c r="M16" s="68"/>
      <c r="N16" s="68"/>
      <c r="O16" s="68"/>
      <c r="P16" s="85">
        <f t="shared" si="1"/>
        <v>0</v>
      </c>
      <c r="Q16" s="79" t="str">
        <f>IF(M16="", "", AH16)</f>
        <v/>
      </c>
      <c r="R16" s="68"/>
      <c r="S16" s="79" t="str">
        <f>IF(Q16="", "", Q16*AK16)</f>
        <v/>
      </c>
      <c r="T16" s="18" t="str">
        <f>IF(Q16="","",10^(Tables!$E$3*((LOG10(F16/Tables!$E$4))^2))*Q16)</f>
        <v/>
      </c>
      <c r="U16" s="19" t="str">
        <f>IF(Q16="","",(VLOOKUP((YEAR($N$2)-Y16),SMM,2,FALSE))*T16)</f>
        <v/>
      </c>
      <c r="V16" s="68"/>
      <c r="Y16" s="82">
        <f>YEAR(H16)</f>
        <v>1900</v>
      </c>
      <c r="Z16" s="82">
        <f>IF(I16&gt;0, I16, 0)</f>
        <v>0</v>
      </c>
      <c r="AA16" s="82">
        <f>IF(J16&gt;0, J16, 0)</f>
        <v>0</v>
      </c>
      <c r="AB16" s="82">
        <f>IF(K16&gt;0, K16, 0)</f>
        <v>0</v>
      </c>
      <c r="AC16" s="82">
        <f t="shared" si="2"/>
        <v>0</v>
      </c>
      <c r="AD16" s="82">
        <f>IF(M16&gt;0, M16, 0)</f>
        <v>0</v>
      </c>
      <c r="AE16" s="82">
        <f>IF(N16&gt;0, N16, 0)</f>
        <v>0</v>
      </c>
      <c r="AF16" s="82">
        <f>IF(O16&gt;0, O16, 0)</f>
        <v>0</v>
      </c>
      <c r="AG16" s="82">
        <f t="shared" si="3"/>
        <v>0</v>
      </c>
      <c r="AH16" s="82" t="str">
        <f t="shared" si="4"/>
        <v/>
      </c>
      <c r="AI16" s="82" t="b">
        <f t="shared" si="5"/>
        <v>0</v>
      </c>
      <c r="AK16" s="82" t="str">
        <f>_xlfn.IFS(Q16="","", F16&gt;87, Tables!$L$12, F16&gt;81,Tables!$L$11,F16&gt;76, Tables!$L$10, F16&gt;71, Tables!$L$9, F16&gt;64,Tables!$L$8, F16&gt;59, Tables!$L$7, F16&gt;55, Tables!$L$6, F16&gt;49, Tables!$L$5,F16&gt;45, Tables!$L$4, F16&lt;=45,Tables!$L$3)</f>
        <v/>
      </c>
    </row>
    <row r="17" spans="1:37" ht="19.5" customHeight="1" x14ac:dyDescent="0.3">
      <c r="A17" s="67"/>
      <c r="B17" s="68"/>
      <c r="C17" s="68"/>
      <c r="D17" s="68"/>
      <c r="E17" s="17" t="str">
        <f t="shared" si="0"/>
        <v/>
      </c>
      <c r="F17" s="68"/>
      <c r="G17" s="68"/>
      <c r="H17" s="69"/>
      <c r="I17" s="68"/>
      <c r="J17" s="68"/>
      <c r="K17" s="68"/>
      <c r="L17" s="85"/>
      <c r="M17" s="68"/>
      <c r="N17" s="68"/>
      <c r="O17" s="68"/>
      <c r="P17" s="85">
        <f t="shared" si="1"/>
        <v>0</v>
      </c>
      <c r="Q17" s="79" t="str">
        <f>IF(M17="", "", AH17)</f>
        <v/>
      </c>
      <c r="R17" s="68"/>
      <c r="S17" s="79" t="str">
        <f>IF(Q17="", "", Q17*AK17)</f>
        <v/>
      </c>
      <c r="T17" s="18" t="str">
        <f>IF(Q17="","",10^(Tables!$E$3*((LOG10(F17/Tables!$E$4))^2))*Q17)</f>
        <v/>
      </c>
      <c r="U17" s="19" t="str">
        <f>IF(Q17="","",(VLOOKUP((YEAR($N$2)-Y17),SMM,2,FALSE))*T17)</f>
        <v/>
      </c>
      <c r="V17" s="68"/>
      <c r="Y17" s="82">
        <f>YEAR(H17)</f>
        <v>1900</v>
      </c>
      <c r="Z17" s="82">
        <f>IF(I17&gt;0, I17, 0)</f>
        <v>0</v>
      </c>
      <c r="AA17" s="82">
        <f>IF(J17&gt;0, J17, 0)</f>
        <v>0</v>
      </c>
      <c r="AB17" s="82">
        <f>IF(K17&gt;0, K17, 0)</f>
        <v>0</v>
      </c>
      <c r="AC17" s="82">
        <f t="shared" si="2"/>
        <v>0</v>
      </c>
      <c r="AD17" s="82">
        <f>IF(M17&gt;0, M17, 0)</f>
        <v>0</v>
      </c>
      <c r="AE17" s="82">
        <f>IF(N17&gt;0, N17, 0)</f>
        <v>0</v>
      </c>
      <c r="AF17" s="82">
        <f>IF(O17&gt;0, O17, 0)</f>
        <v>0</v>
      </c>
      <c r="AG17" s="82">
        <f t="shared" si="3"/>
        <v>0</v>
      </c>
      <c r="AH17" s="82" t="str">
        <f t="shared" si="4"/>
        <v/>
      </c>
      <c r="AI17" s="82" t="b">
        <f t="shared" si="5"/>
        <v>0</v>
      </c>
      <c r="AK17" s="82" t="str">
        <f>_xlfn.IFS(Q17="","", F17&gt;87, Tables!$L$12, F17&gt;81,Tables!$L$11,F17&gt;76, Tables!$L$10, F17&gt;71, Tables!$L$9, F17&gt;64,Tables!$L$8, F17&gt;59, Tables!$L$7, F17&gt;55, Tables!$L$6, F17&gt;49, Tables!$L$5,F17&gt;45, Tables!$L$4, F17&lt;=45,Tables!$L$3)</f>
        <v/>
      </c>
    </row>
    <row r="18" spans="1:37" ht="19.5" customHeight="1" x14ac:dyDescent="0.3">
      <c r="A18" s="67"/>
      <c r="B18" s="68"/>
      <c r="C18" s="68"/>
      <c r="D18" s="68"/>
      <c r="E18" s="17" t="str">
        <f t="shared" si="0"/>
        <v/>
      </c>
      <c r="F18" s="68"/>
      <c r="G18" s="68"/>
      <c r="H18" s="69"/>
      <c r="I18" s="68"/>
      <c r="J18" s="68"/>
      <c r="K18" s="68"/>
      <c r="L18" s="85"/>
      <c r="M18" s="68"/>
      <c r="N18" s="68"/>
      <c r="O18" s="68"/>
      <c r="P18" s="85">
        <f t="shared" si="1"/>
        <v>0</v>
      </c>
      <c r="Q18" s="79" t="str">
        <f>IF(M18="", "", AH18)</f>
        <v/>
      </c>
      <c r="R18" s="68"/>
      <c r="S18" s="79" t="str">
        <f>IF(Q18="", "", Q18*AK18)</f>
        <v/>
      </c>
      <c r="T18" s="18" t="str">
        <f>IF(Q18="","",10^(Tables!$E$3*((LOG10(F18/Tables!$E$4))^2))*Q18)</f>
        <v/>
      </c>
      <c r="U18" s="19" t="str">
        <f>IF(Q18="","",(VLOOKUP((YEAR($N$2)-Y18),SMM,2,FALSE))*T18)</f>
        <v/>
      </c>
      <c r="V18" s="68"/>
      <c r="Y18" s="82">
        <f>YEAR(H18)</f>
        <v>1900</v>
      </c>
      <c r="Z18" s="82">
        <f>IF(I18&gt;0, I18, 0)</f>
        <v>0</v>
      </c>
      <c r="AA18" s="82">
        <f>IF(J18&gt;0, J18, 0)</f>
        <v>0</v>
      </c>
      <c r="AB18" s="82">
        <f>IF(K18&gt;0, K18, 0)</f>
        <v>0</v>
      </c>
      <c r="AC18" s="82">
        <f t="shared" si="2"/>
        <v>0</v>
      </c>
      <c r="AD18" s="82">
        <f>IF(M18&gt;0, M18, 0)</f>
        <v>0</v>
      </c>
      <c r="AE18" s="82">
        <f>IF(N18&gt;0, N18, 0)</f>
        <v>0</v>
      </c>
      <c r="AF18" s="82">
        <f>IF(O18&gt;0, O18, 0)</f>
        <v>0</v>
      </c>
      <c r="AG18" s="82">
        <f t="shared" si="3"/>
        <v>0</v>
      </c>
      <c r="AH18" s="82" t="str">
        <f t="shared" si="4"/>
        <v/>
      </c>
      <c r="AI18" s="82" t="b">
        <f t="shared" si="5"/>
        <v>0</v>
      </c>
      <c r="AK18" s="82" t="str">
        <f>_xlfn.IFS(Q18="","", F18&gt;87, Tables!$L$12, F18&gt;81,Tables!$L$11,F18&gt;76, Tables!$L$10, F18&gt;71, Tables!$L$9, F18&gt;64,Tables!$L$8, F18&gt;59, Tables!$L$7, F18&gt;55, Tables!$L$6, F18&gt;49, Tables!$L$5,F18&gt;45, Tables!$L$4, F18&lt;=45,Tables!$L$3)</f>
        <v/>
      </c>
    </row>
    <row r="19" spans="1:37" ht="19.5" customHeight="1" x14ac:dyDescent="0.3">
      <c r="A19" s="67"/>
      <c r="B19" s="68"/>
      <c r="C19" s="68"/>
      <c r="D19" s="68"/>
      <c r="E19" s="17" t="str">
        <f t="shared" si="0"/>
        <v/>
      </c>
      <c r="F19" s="68"/>
      <c r="G19" s="68"/>
      <c r="H19" s="69"/>
      <c r="I19" s="68"/>
      <c r="J19" s="68"/>
      <c r="K19" s="68"/>
      <c r="L19" s="85"/>
      <c r="M19" s="68"/>
      <c r="N19" s="68"/>
      <c r="O19" s="68"/>
      <c r="P19" s="85">
        <f t="shared" si="1"/>
        <v>0</v>
      </c>
      <c r="Q19" s="79" t="str">
        <f>IF(M19="", "", AH19)</f>
        <v/>
      </c>
      <c r="R19" s="68"/>
      <c r="S19" s="79" t="str">
        <f>IF(Q19="", "", Q19*AK19)</f>
        <v/>
      </c>
      <c r="T19" s="18" t="str">
        <f>IF(Q19="","",10^(Tables!$E$3*((LOG10(F19/Tables!$E$4))^2))*Q19)</f>
        <v/>
      </c>
      <c r="U19" s="19" t="str">
        <f>IF(Q19="","",(VLOOKUP((YEAR($N$2)-Y19),SMM,2,FALSE))*T19)</f>
        <v/>
      </c>
      <c r="V19" s="68"/>
      <c r="Y19" s="82">
        <f>YEAR(H19)</f>
        <v>1900</v>
      </c>
      <c r="Z19" s="82">
        <f>IF(I19&gt;0, I19, 0)</f>
        <v>0</v>
      </c>
      <c r="AA19" s="82">
        <f>IF(J19&gt;0, J19, 0)</f>
        <v>0</v>
      </c>
      <c r="AB19" s="82">
        <f>IF(K19&gt;0, K19, 0)</f>
        <v>0</v>
      </c>
      <c r="AC19" s="82">
        <f t="shared" si="2"/>
        <v>0</v>
      </c>
      <c r="AD19" s="82">
        <f>IF(M19&gt;0, M19, 0)</f>
        <v>0</v>
      </c>
      <c r="AE19" s="82">
        <f>IF(N19&gt;0, N19, 0)</f>
        <v>0</v>
      </c>
      <c r="AF19" s="82">
        <f>IF(O19&gt;0, O19, 0)</f>
        <v>0</v>
      </c>
      <c r="AG19" s="82">
        <f t="shared" si="3"/>
        <v>0</v>
      </c>
      <c r="AH19" s="82" t="str">
        <f t="shared" si="4"/>
        <v/>
      </c>
      <c r="AI19" s="82" t="b">
        <f t="shared" si="5"/>
        <v>0</v>
      </c>
      <c r="AK19" s="82" t="str">
        <f>_xlfn.IFS(Q19="","", F19&gt;87, Tables!$L$12, F19&gt;81,Tables!$L$11,F19&gt;76, Tables!$L$10, F19&gt;71, Tables!$L$9, F19&gt;64,Tables!$L$8, F19&gt;59, Tables!$L$7, F19&gt;55, Tables!$L$6, F19&gt;49, Tables!$L$5,F19&gt;45, Tables!$L$4, F19&lt;=45,Tables!$L$3)</f>
        <v/>
      </c>
    </row>
    <row r="20" spans="1:37" ht="19.5" customHeight="1" x14ac:dyDescent="0.3">
      <c r="A20" s="67"/>
      <c r="B20" s="68"/>
      <c r="C20" s="68"/>
      <c r="D20" s="68"/>
      <c r="E20" s="17" t="str">
        <f t="shared" si="0"/>
        <v/>
      </c>
      <c r="F20" s="68"/>
      <c r="G20" s="68"/>
      <c r="H20" s="69"/>
      <c r="I20" s="68"/>
      <c r="J20" s="68"/>
      <c r="K20" s="68"/>
      <c r="L20" s="85"/>
      <c r="M20" s="68"/>
      <c r="N20" s="68"/>
      <c r="O20" s="68"/>
      <c r="P20" s="85">
        <f t="shared" si="1"/>
        <v>0</v>
      </c>
      <c r="Q20" s="79" t="str">
        <f>IF(M20="", "", AH20)</f>
        <v/>
      </c>
      <c r="R20" s="68"/>
      <c r="S20" s="79" t="str">
        <f>IF(Q20="", "", Q20*AK20)</f>
        <v/>
      </c>
      <c r="T20" s="18" t="str">
        <f>IF(Q20="","",10^(Tables!$E$3*((LOG10(F20/Tables!$E$4))^2))*Q20)</f>
        <v/>
      </c>
      <c r="U20" s="19" t="str">
        <f>IF(Q20="","",(VLOOKUP((YEAR($N$2)-Y20),SMM,2,FALSE))*T20)</f>
        <v/>
      </c>
      <c r="V20" s="68"/>
      <c r="Y20" s="82">
        <f>YEAR(H20)</f>
        <v>1900</v>
      </c>
      <c r="Z20" s="82">
        <f>IF(I20&gt;0, I20, 0)</f>
        <v>0</v>
      </c>
      <c r="AA20" s="82">
        <f>IF(J20&gt;0, J20, 0)</f>
        <v>0</v>
      </c>
      <c r="AB20" s="82">
        <f>IF(K20&gt;0, K20, 0)</f>
        <v>0</v>
      </c>
      <c r="AC20" s="82">
        <f t="shared" si="2"/>
        <v>0</v>
      </c>
      <c r="AD20" s="82">
        <f>IF(M20&gt;0, M20, 0)</f>
        <v>0</v>
      </c>
      <c r="AE20" s="82">
        <f>IF(N20&gt;0, N20, 0)</f>
        <v>0</v>
      </c>
      <c r="AF20" s="82">
        <f>IF(O20&gt;0, O20, 0)</f>
        <v>0</v>
      </c>
      <c r="AG20" s="82">
        <f t="shared" si="3"/>
        <v>0</v>
      </c>
      <c r="AH20" s="82" t="str">
        <f t="shared" si="4"/>
        <v/>
      </c>
      <c r="AI20" s="82" t="b">
        <f t="shared" si="5"/>
        <v>0</v>
      </c>
      <c r="AK20" s="82" t="str">
        <f>_xlfn.IFS(Q20="","", F20&gt;87, Tables!$L$12, F20&gt;81,Tables!$L$11,F20&gt;76, Tables!$L$10, F20&gt;71, Tables!$L$9, F20&gt;64,Tables!$L$8, F20&gt;59, Tables!$L$7, F20&gt;55, Tables!$L$6, F20&gt;49, Tables!$L$5,F20&gt;45, Tables!$L$4, F20&lt;=45,Tables!$L$3)</f>
        <v/>
      </c>
    </row>
    <row r="21" spans="1:37" ht="19.5" customHeight="1" x14ac:dyDescent="0.3">
      <c r="A21" s="67"/>
      <c r="B21" s="68"/>
      <c r="C21" s="68"/>
      <c r="D21" s="68"/>
      <c r="E21" s="17" t="str">
        <f t="shared" si="0"/>
        <v/>
      </c>
      <c r="F21" s="68"/>
      <c r="G21" s="68"/>
      <c r="H21" s="69"/>
      <c r="I21" s="68"/>
      <c r="J21" s="68"/>
      <c r="K21" s="68"/>
      <c r="L21" s="85"/>
      <c r="M21" s="68"/>
      <c r="N21" s="68"/>
      <c r="O21" s="68"/>
      <c r="P21" s="85">
        <f t="shared" si="1"/>
        <v>0</v>
      </c>
      <c r="Q21" s="79" t="str">
        <f>IF(M21="", "", AH21)</f>
        <v/>
      </c>
      <c r="R21" s="68"/>
      <c r="S21" s="79" t="str">
        <f>IF(Q21="", "", Q21*AK21)</f>
        <v/>
      </c>
      <c r="T21" s="18" t="str">
        <f>IF(Q21="","",10^(Tables!$E$3*((LOG10(F21/Tables!$E$4))^2))*Q21)</f>
        <v/>
      </c>
      <c r="U21" s="19" t="str">
        <f>IF(Q21="","",(VLOOKUP((YEAR($N$2)-Y21),SMM,2,FALSE))*T21)</f>
        <v/>
      </c>
      <c r="V21" s="68"/>
      <c r="Y21" s="82">
        <f>YEAR(H21)</f>
        <v>1900</v>
      </c>
      <c r="Z21" s="82">
        <f>IF(I21&gt;0, I21, 0)</f>
        <v>0</v>
      </c>
      <c r="AA21" s="82">
        <f>IF(J21&gt;0, J21, 0)</f>
        <v>0</v>
      </c>
      <c r="AB21" s="82">
        <f>IF(K21&gt;0, K21, 0)</f>
        <v>0</v>
      </c>
      <c r="AC21" s="82">
        <f t="shared" si="2"/>
        <v>0</v>
      </c>
      <c r="AD21" s="82">
        <f>IF(M21&gt;0, M21, 0)</f>
        <v>0</v>
      </c>
      <c r="AE21" s="82">
        <f>IF(N21&gt;0, N21, 0)</f>
        <v>0</v>
      </c>
      <c r="AF21" s="82">
        <f>IF(O21&gt;0, O21, 0)</f>
        <v>0</v>
      </c>
      <c r="AG21" s="82">
        <f t="shared" si="3"/>
        <v>0</v>
      </c>
      <c r="AH21" s="82" t="str">
        <f t="shared" si="4"/>
        <v/>
      </c>
      <c r="AI21" s="82" t="b">
        <f t="shared" si="5"/>
        <v>0</v>
      </c>
      <c r="AK21" s="82" t="str">
        <f>_xlfn.IFS(Q21="","", F21&gt;87, Tables!$L$12, F21&gt;81,Tables!$L$11,F21&gt;76, Tables!$L$10, F21&gt;71, Tables!$L$9, F21&gt;64,Tables!$L$8, F21&gt;59, Tables!$L$7, F21&gt;55, Tables!$L$6, F21&gt;49, Tables!$L$5,F21&gt;45, Tables!$L$4, F21&lt;=45,Tables!$L$3)</f>
        <v/>
      </c>
    </row>
    <row r="22" spans="1:37" ht="19.5" customHeight="1" x14ac:dyDescent="0.3">
      <c r="A22" s="67"/>
      <c r="B22" s="68"/>
      <c r="C22" s="68"/>
      <c r="D22" s="68"/>
      <c r="E22" s="17" t="str">
        <f t="shared" si="0"/>
        <v/>
      </c>
      <c r="F22" s="68"/>
      <c r="G22" s="68"/>
      <c r="H22" s="69"/>
      <c r="I22" s="68"/>
      <c r="J22" s="68"/>
      <c r="K22" s="68"/>
      <c r="L22" s="85"/>
      <c r="M22" s="68"/>
      <c r="N22" s="68"/>
      <c r="O22" s="68"/>
      <c r="P22" s="85">
        <f t="shared" si="1"/>
        <v>0</v>
      </c>
      <c r="Q22" s="79" t="str">
        <f>IF(M22="", "", AH22)</f>
        <v/>
      </c>
      <c r="R22" s="68"/>
      <c r="S22" s="79" t="str">
        <f>IF(Q22="", "", Q22*AK22)</f>
        <v/>
      </c>
      <c r="T22" s="18" t="str">
        <f>IF(Q22="","",10^(Tables!$E$3*((LOG10(F22/Tables!$E$4))^2))*Q22)</f>
        <v/>
      </c>
      <c r="U22" s="19" t="str">
        <f>IF(Q22="","",(VLOOKUP((YEAR($N$2)-Y22),SMM,2,FALSE))*T22)</f>
        <v/>
      </c>
      <c r="V22" s="68"/>
      <c r="Y22" s="82">
        <f>YEAR(H22)</f>
        <v>1900</v>
      </c>
      <c r="Z22" s="82">
        <f>IF(I22&gt;0, I22, 0)</f>
        <v>0</v>
      </c>
      <c r="AA22" s="82">
        <f>IF(J22&gt;0, J22, 0)</f>
        <v>0</v>
      </c>
      <c r="AB22" s="82">
        <f>IF(K22&gt;0, K22, 0)</f>
        <v>0</v>
      </c>
      <c r="AC22" s="82">
        <f t="shared" si="2"/>
        <v>0</v>
      </c>
      <c r="AD22" s="82">
        <f>IF(M22&gt;0, M22, 0)</f>
        <v>0</v>
      </c>
      <c r="AE22" s="82">
        <f>IF(N22&gt;0, N22, 0)</f>
        <v>0</v>
      </c>
      <c r="AF22" s="82">
        <f>IF(O22&gt;0, O22, 0)</f>
        <v>0</v>
      </c>
      <c r="AG22" s="82">
        <f t="shared" si="3"/>
        <v>0</v>
      </c>
      <c r="AH22" s="82" t="str">
        <f t="shared" si="4"/>
        <v/>
      </c>
      <c r="AI22" s="82" t="b">
        <f t="shared" si="5"/>
        <v>0</v>
      </c>
      <c r="AK22" s="82" t="str">
        <f>_xlfn.IFS(Q22="","", F22&gt;87, Tables!$L$12, F22&gt;81,Tables!$L$11,F22&gt;76, Tables!$L$10, F22&gt;71, Tables!$L$9, F22&gt;64,Tables!$L$8, F22&gt;59, Tables!$L$7, F22&gt;55, Tables!$L$6, F22&gt;49, Tables!$L$5,F22&gt;45, Tables!$L$4, F22&lt;=45,Tables!$L$3)</f>
        <v/>
      </c>
    </row>
    <row r="23" spans="1:37" ht="19.5" customHeight="1" x14ac:dyDescent="0.3">
      <c r="A23" s="67"/>
      <c r="B23" s="68"/>
      <c r="C23" s="68"/>
      <c r="D23" s="68"/>
      <c r="E23" s="17" t="str">
        <f t="shared" si="0"/>
        <v/>
      </c>
      <c r="F23" s="68"/>
      <c r="G23" s="68"/>
      <c r="H23" s="69"/>
      <c r="I23" s="68"/>
      <c r="J23" s="68"/>
      <c r="K23" s="68"/>
      <c r="L23" s="85"/>
      <c r="M23" s="68"/>
      <c r="N23" s="68"/>
      <c r="O23" s="68"/>
      <c r="P23" s="85">
        <f t="shared" si="1"/>
        <v>0</v>
      </c>
      <c r="Q23" s="79" t="str">
        <f>IF(M23="", "", AH23)</f>
        <v/>
      </c>
      <c r="R23" s="68"/>
      <c r="S23" s="79" t="str">
        <f>IF(Q23="", "", Q23*AK23)</f>
        <v/>
      </c>
      <c r="T23" s="18" t="str">
        <f>IF(Q23="","",10^(Tables!$E$3*((LOG10(F23/Tables!$E$4))^2))*Q23)</f>
        <v/>
      </c>
      <c r="U23" s="19" t="str">
        <f>IF(Q23="","",(VLOOKUP((YEAR($N$2)-Y23),SMM,2,FALSE))*T23)</f>
        <v/>
      </c>
      <c r="V23" s="68"/>
      <c r="Y23" s="82">
        <f>YEAR(H23)</f>
        <v>1900</v>
      </c>
      <c r="Z23" s="82">
        <f>IF(I23&gt;0, I23, 0)</f>
        <v>0</v>
      </c>
      <c r="AA23" s="82">
        <f>IF(J23&gt;0, J23, 0)</f>
        <v>0</v>
      </c>
      <c r="AB23" s="82">
        <f>IF(K23&gt;0, K23, 0)</f>
        <v>0</v>
      </c>
      <c r="AC23" s="82">
        <f t="shared" si="2"/>
        <v>0</v>
      </c>
      <c r="AD23" s="82">
        <f>IF(M23&gt;0, M23, 0)</f>
        <v>0</v>
      </c>
      <c r="AE23" s="82">
        <f>IF(N23&gt;0, N23, 0)</f>
        <v>0</v>
      </c>
      <c r="AF23" s="82">
        <f>IF(O23&gt;0, O23, 0)</f>
        <v>0</v>
      </c>
      <c r="AG23" s="82">
        <f t="shared" si="3"/>
        <v>0</v>
      </c>
      <c r="AH23" s="82" t="str">
        <f t="shared" si="4"/>
        <v/>
      </c>
      <c r="AI23" s="82" t="b">
        <f t="shared" si="5"/>
        <v>0</v>
      </c>
      <c r="AK23" s="82" t="str">
        <f>_xlfn.IFS(Q23="","", F23&gt;87, Tables!$L$12, F23&gt;81,Tables!$L$11,F23&gt;76, Tables!$L$10, F23&gt;71, Tables!$L$9, F23&gt;64,Tables!$L$8, F23&gt;59, Tables!$L$7, F23&gt;55, Tables!$L$6, F23&gt;49, Tables!$L$5,F23&gt;45, Tables!$L$4, F23&lt;=45,Tables!$L$3)</f>
        <v/>
      </c>
    </row>
    <row r="24" spans="1:37" ht="19.5" customHeight="1" x14ac:dyDescent="0.3">
      <c r="A24" s="67"/>
      <c r="B24" s="68"/>
      <c r="C24" s="68"/>
      <c r="D24" s="68"/>
      <c r="E24" s="17" t="str">
        <f t="shared" si="0"/>
        <v/>
      </c>
      <c r="F24" s="68"/>
      <c r="G24" s="68"/>
      <c r="H24" s="69"/>
      <c r="I24" s="68"/>
      <c r="J24" s="68"/>
      <c r="K24" s="68"/>
      <c r="L24" s="85"/>
      <c r="M24" s="68"/>
      <c r="N24" s="68"/>
      <c r="O24" s="68"/>
      <c r="P24" s="85">
        <f t="shared" si="1"/>
        <v>0</v>
      </c>
      <c r="Q24" s="79" t="str">
        <f>IF(M24="", "", AH24)</f>
        <v/>
      </c>
      <c r="R24" s="68"/>
      <c r="S24" s="79" t="str">
        <f>IF(Q24="", "", Q24*AK24)</f>
        <v/>
      </c>
      <c r="T24" s="18" t="str">
        <f>IF(Q24="","",10^(Tables!$E$3*((LOG10(F24/Tables!$E$4))^2))*Q24)</f>
        <v/>
      </c>
      <c r="U24" s="19" t="str">
        <f>IF(Q24="","",(VLOOKUP((YEAR($N$2)-Y24),SMM,2,FALSE))*T24)</f>
        <v/>
      </c>
      <c r="V24" s="68"/>
      <c r="Y24" s="82">
        <f>YEAR(H24)</f>
        <v>1900</v>
      </c>
      <c r="Z24" s="82">
        <f>IF(I24&gt;0, I24, 0)</f>
        <v>0</v>
      </c>
      <c r="AA24" s="82">
        <f>IF(J24&gt;0, J24, 0)</f>
        <v>0</v>
      </c>
      <c r="AB24" s="82">
        <f>IF(K24&gt;0, K24, 0)</f>
        <v>0</v>
      </c>
      <c r="AC24" s="82">
        <f t="shared" si="2"/>
        <v>0</v>
      </c>
      <c r="AD24" s="82">
        <f>IF(M24&gt;0, M24, 0)</f>
        <v>0</v>
      </c>
      <c r="AE24" s="82">
        <f>IF(N24&gt;0, N24, 0)</f>
        <v>0</v>
      </c>
      <c r="AF24" s="82">
        <f>IF(O24&gt;0, O24, 0)</f>
        <v>0</v>
      </c>
      <c r="AG24" s="82">
        <f t="shared" si="3"/>
        <v>0</v>
      </c>
      <c r="AH24" s="82" t="str">
        <f t="shared" si="4"/>
        <v/>
      </c>
      <c r="AI24" s="82" t="b">
        <f t="shared" si="5"/>
        <v>0</v>
      </c>
      <c r="AK24" s="82" t="str">
        <f>_xlfn.IFS(Q24="","", F24&gt;87, Tables!$L$12, F24&gt;81,Tables!$L$11,F24&gt;76, Tables!$L$10, F24&gt;71, Tables!$L$9, F24&gt;64,Tables!$L$8, F24&gt;59, Tables!$L$7, F24&gt;55, Tables!$L$6, F24&gt;49, Tables!$L$5,F24&gt;45, Tables!$L$4, F24&lt;=45,Tables!$L$3)</f>
        <v/>
      </c>
    </row>
    <row r="26" spans="1:37" x14ac:dyDescent="0.3">
      <c r="C26" s="51" t="s">
        <v>26</v>
      </c>
      <c r="G26" s="51" t="s">
        <v>29</v>
      </c>
      <c r="N26" s="77" t="s">
        <v>32</v>
      </c>
    </row>
    <row r="29" spans="1:37" x14ac:dyDescent="0.3">
      <c r="C29" s="51" t="s">
        <v>27</v>
      </c>
      <c r="G29" s="51" t="s">
        <v>30</v>
      </c>
      <c r="N29" s="76" t="s">
        <v>33</v>
      </c>
    </row>
    <row r="30" spans="1:37" x14ac:dyDescent="0.3">
      <c r="C30" s="51" t="s">
        <v>28</v>
      </c>
      <c r="G30" s="78" t="s">
        <v>31</v>
      </c>
    </row>
  </sheetData>
  <sheetProtection sheet="1" objects="1" scenarios="1"/>
  <mergeCells count="19">
    <mergeCell ref="T3:T4"/>
    <mergeCell ref="U3:U4"/>
    <mergeCell ref="V3:V4"/>
    <mergeCell ref="H3:H4"/>
    <mergeCell ref="I3:K3"/>
    <mergeCell ref="M3:O3"/>
    <mergeCell ref="Q3:Q4"/>
    <mergeCell ref="R3:R4"/>
    <mergeCell ref="S3:S4"/>
    <mergeCell ref="A1:V1"/>
    <mergeCell ref="A2:K2"/>
    <mergeCell ref="N2:Q2"/>
    <mergeCell ref="A3:A4"/>
    <mergeCell ref="B3:B4"/>
    <mergeCell ref="C3:C4"/>
    <mergeCell ref="D3:D4"/>
    <mergeCell ref="E3:E4"/>
    <mergeCell ref="F3:F4"/>
    <mergeCell ref="G3:G4"/>
  </mergeCells>
  <conditionalFormatting sqref="I5:K24">
    <cfRule type="containsBlanks" priority="5" stopIfTrue="1">
      <formula>LEN(TRIM(I5))=0</formula>
    </cfRule>
    <cfRule type="containsText" dxfId="23" priority="6" operator="containsText" text=".">
      <formula>NOT(ISERROR(SEARCH(".",I5)))</formula>
    </cfRule>
    <cfRule type="containsText" dxfId="22" priority="7" operator="containsText" text="x">
      <formula>NOT(ISERROR(SEARCH("x",I5)))</formula>
    </cfRule>
    <cfRule type="cellIs" dxfId="21" priority="8" operator="greaterThanOrEqual">
      <formula>0</formula>
    </cfRule>
  </conditionalFormatting>
  <conditionalFormatting sqref="M5:O24">
    <cfRule type="containsBlanks" priority="1" stopIfTrue="1">
      <formula>LEN(TRIM(M5))=0</formula>
    </cfRule>
    <cfRule type="containsText" dxfId="20" priority="2" operator="containsText" text=".">
      <formula>NOT(ISERROR(SEARCH(".",M5)))</formula>
    </cfRule>
    <cfRule type="containsText" dxfId="19" priority="3" operator="containsText" text="x">
      <formula>NOT(ISERROR(SEARCH("x",M5)))</formula>
    </cfRule>
    <cfRule type="cellIs" dxfId="18" priority="4" operator="greaterThanOrEqual">
      <formula>0</formula>
    </cfRule>
  </conditionalFormatting>
  <dataValidations count="1">
    <dataValidation type="date" allowBlank="1" showInputMessage="1" showErrorMessage="1" sqref="H5:H24" xr:uid="{8B34886E-25F0-4D85-A59C-FD0CDE0F5046}">
      <formula1>1</formula1>
      <formula2>44196</formula2>
    </dataValidation>
  </dataValidations>
  <pageMargins left="0.7" right="0.7" top="0.75" bottom="0.75" header="0.3" footer="0.3"/>
  <pageSetup paperSize="5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30"/>
  <sheetViews>
    <sheetView zoomScale="80" zoomScaleNormal="80" workbookViewId="0">
      <pane ySplit="4" topLeftCell="A5" activePane="bottomLeft" state="frozen"/>
      <selection activeCell="A2" sqref="A2:M2"/>
      <selection pane="bottomLeft" activeCell="K7" sqref="K7"/>
    </sheetView>
  </sheetViews>
  <sheetFormatPr defaultColWidth="9.109375" defaultRowHeight="14.4" x14ac:dyDescent="0.3"/>
  <cols>
    <col min="1" max="1" width="4.6640625" style="51" customWidth="1"/>
    <col min="2" max="2" width="3.6640625" style="51" bestFit="1" customWidth="1"/>
    <col min="3" max="4" width="23.109375" style="51" bestFit="1" customWidth="1"/>
    <col min="5" max="5" width="6.6640625" style="51" bestFit="1" customWidth="1"/>
    <col min="6" max="6" width="9" style="51" bestFit="1" customWidth="1"/>
    <col min="7" max="7" width="9.88671875" style="51" bestFit="1" customWidth="1"/>
    <col min="8" max="8" width="11.77734375" style="75" customWidth="1"/>
    <col min="9" max="11" width="9.109375" style="51"/>
    <col min="12" max="12" width="4.88671875" style="47" hidden="1" customWidth="1"/>
    <col min="13" max="15" width="9.109375" style="76"/>
    <col min="16" max="16" width="4.88671875" style="47" hidden="1" customWidth="1"/>
    <col min="17" max="17" width="9.109375" style="51"/>
    <col min="18" max="18" width="5.109375" style="51" bestFit="1" customWidth="1"/>
    <col min="19" max="19" width="10.109375" style="52" bestFit="1" customWidth="1"/>
    <col min="20" max="20" width="10.109375" style="52" customWidth="1"/>
    <col min="21" max="21" width="10.109375" style="52" bestFit="1" customWidth="1"/>
    <col min="22" max="22" width="6.33203125" style="51" bestFit="1" customWidth="1"/>
    <col min="23" max="24" width="9.109375" style="47" customWidth="1"/>
    <col min="25" max="37" width="9.109375" style="82" hidden="1" customWidth="1"/>
    <col min="38" max="16384" width="9.109375" style="47"/>
  </cols>
  <sheetData>
    <row r="1" spans="1:37" ht="21" x14ac:dyDescent="0.4">
      <c r="A1" s="8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37" ht="18.600000000000001" thickBot="1" x14ac:dyDescent="0.4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M2" s="49" t="s">
        <v>2</v>
      </c>
      <c r="N2" s="81">
        <v>43430</v>
      </c>
      <c r="O2" s="81"/>
      <c r="P2" s="81"/>
      <c r="Q2" s="81"/>
    </row>
    <row r="3" spans="1:37" ht="19.5" customHeight="1" x14ac:dyDescent="0.3">
      <c r="A3" s="53" t="s">
        <v>4</v>
      </c>
      <c r="B3" s="54" t="s">
        <v>3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5" t="s">
        <v>68</v>
      </c>
      <c r="I3" s="54" t="s">
        <v>11</v>
      </c>
      <c r="J3" s="54"/>
      <c r="K3" s="54"/>
      <c r="L3" s="56"/>
      <c r="M3" s="54" t="s">
        <v>13</v>
      </c>
      <c r="N3" s="54"/>
      <c r="O3" s="54"/>
      <c r="P3" s="56"/>
      <c r="Q3" s="54" t="s">
        <v>14</v>
      </c>
      <c r="R3" s="54" t="s">
        <v>15</v>
      </c>
      <c r="S3" s="57" t="s">
        <v>60</v>
      </c>
      <c r="T3" s="57" t="s">
        <v>61</v>
      </c>
      <c r="U3" s="58" t="s">
        <v>71</v>
      </c>
      <c r="V3" s="54" t="s">
        <v>16</v>
      </c>
      <c r="Z3" s="82" t="s">
        <v>17</v>
      </c>
      <c r="AD3" s="82" t="s">
        <v>18</v>
      </c>
      <c r="AH3" s="82" t="s">
        <v>14</v>
      </c>
      <c r="AK3" s="82" t="s">
        <v>63</v>
      </c>
    </row>
    <row r="4" spans="1:37" ht="19.5" customHeight="1" thickBot="1" x14ac:dyDescent="0.35">
      <c r="A4" s="59"/>
      <c r="B4" s="60"/>
      <c r="C4" s="60"/>
      <c r="D4" s="60"/>
      <c r="E4" s="60"/>
      <c r="F4" s="60"/>
      <c r="G4" s="60"/>
      <c r="H4" s="61"/>
      <c r="I4" s="62">
        <v>1</v>
      </c>
      <c r="J4" s="62">
        <v>2</v>
      </c>
      <c r="K4" s="62">
        <v>3</v>
      </c>
      <c r="L4" s="63" t="s">
        <v>12</v>
      </c>
      <c r="M4" s="64">
        <v>1</v>
      </c>
      <c r="N4" s="64">
        <v>2</v>
      </c>
      <c r="O4" s="64">
        <v>3</v>
      </c>
      <c r="P4" s="63" t="s">
        <v>12</v>
      </c>
      <c r="Q4" s="60"/>
      <c r="R4" s="60"/>
      <c r="S4" s="65"/>
      <c r="T4" s="65"/>
      <c r="U4" s="66"/>
      <c r="V4" s="60"/>
      <c r="Y4" s="82" t="s">
        <v>10</v>
      </c>
      <c r="Z4" s="82">
        <v>1</v>
      </c>
      <c r="AA4" s="82">
        <v>2</v>
      </c>
      <c r="AB4" s="82">
        <v>3</v>
      </c>
      <c r="AC4" s="82" t="s">
        <v>12</v>
      </c>
      <c r="AD4" s="82">
        <v>1</v>
      </c>
      <c r="AE4" s="82">
        <v>2</v>
      </c>
      <c r="AF4" s="82">
        <v>3</v>
      </c>
      <c r="AG4" s="82" t="s">
        <v>12</v>
      </c>
      <c r="AK4" s="82" t="s">
        <v>65</v>
      </c>
    </row>
    <row r="5" spans="1:37" ht="19.5" customHeight="1" x14ac:dyDescent="0.3">
      <c r="A5" s="67"/>
      <c r="B5" s="68"/>
      <c r="C5" s="68"/>
      <c r="D5" s="68"/>
      <c r="E5" s="17" t="str">
        <f>IF(F5&lt;&gt;"",IF(F5&gt;109,"m&gt;109",IF(F5&gt;102,"m109",IF(F5&gt;96,"m102",IF(F5&gt;89,"m96",IF(F5&gt;81,"m89",IF(F5&gt;73,"m81",IF(F5&gt;67,"m73",IF(F5&gt;61,"m67",IF(F5&gt;55,"m61","m55"))))))))),"")</f>
        <v/>
      </c>
      <c r="F5" s="68"/>
      <c r="G5" s="68"/>
      <c r="H5" s="69"/>
      <c r="I5" s="68"/>
      <c r="J5" s="70"/>
      <c r="K5" s="68"/>
      <c r="L5" s="68"/>
      <c r="M5" s="68"/>
      <c r="N5" s="68"/>
      <c r="O5" s="68"/>
      <c r="P5" s="68">
        <f>AG5</f>
        <v>0</v>
      </c>
      <c r="Q5" s="79" t="str">
        <f>IF(M5="", "", AH5)</f>
        <v/>
      </c>
      <c r="R5" s="68"/>
      <c r="S5" s="18" t="str">
        <f>IF(Q5="", "", Q5*AK5)</f>
        <v/>
      </c>
      <c r="T5" s="18" t="str">
        <f>IF(Q5="","",10^(Tables!$D$3*((LOG10(F5/Tables!$D$4))^2))*Q5)</f>
        <v/>
      </c>
      <c r="U5" s="19" t="str">
        <f>IF(Q5="","",(VLOOKUP((YEAR($N$2)-Y5),SMM,2,FALSE))*T5)</f>
        <v/>
      </c>
      <c r="V5" s="68"/>
      <c r="Y5" s="82">
        <f>YEAR(H5)</f>
        <v>1900</v>
      </c>
      <c r="Z5" s="82">
        <f>IF(I5&gt;0, I5, 0)</f>
        <v>0</v>
      </c>
      <c r="AA5" s="82">
        <f>IF(J5&gt;0, J5, 0)</f>
        <v>0</v>
      </c>
      <c r="AB5" s="82">
        <f>IF(K5&gt;0, K5, 0)</f>
        <v>0</v>
      </c>
      <c r="AC5" s="82">
        <f>MAX(Z5:AB5)</f>
        <v>0</v>
      </c>
      <c r="AD5" s="82">
        <f>IF(M5&gt;0, M5, 0)</f>
        <v>0</v>
      </c>
      <c r="AE5" s="82">
        <f>IF(N5&gt;0, N5, 0)</f>
        <v>0</v>
      </c>
      <c r="AF5" s="82">
        <f>IF(O5&gt;0, O5, 0)</f>
        <v>0</v>
      </c>
      <c r="AG5" s="82">
        <f>MAX(AD5:AF5)</f>
        <v>0</v>
      </c>
      <c r="AH5" s="82" t="str">
        <f>IF(AI5=TRUE, AC5+AG5, "")</f>
        <v/>
      </c>
      <c r="AI5" s="82" t="b">
        <f>AND(AC5&gt;0, AG5&gt;0)</f>
        <v>0</v>
      </c>
      <c r="AK5" s="82" t="str">
        <f>_xlfn.IFS(Q5="","", F5&gt;109, Tables!$J$12, F5&gt;102,Tables!$J$11,F5&gt;96, Tables!$J$10, F5&gt;89, Tables!$J$9, F5&gt;81,Tables!$J$8, F5&gt;73, Tables!$J$7, F5&gt;67, Tables!$J$6, F5&gt;61, Tables!$J$5,F5&gt;55, Tables!$J$4, F5&lt;=55,Tables!$J$3)</f>
        <v/>
      </c>
    </row>
    <row r="6" spans="1:37" ht="19.5" customHeight="1" x14ac:dyDescent="0.3">
      <c r="A6" s="67"/>
      <c r="B6" s="68"/>
      <c r="C6" s="68"/>
      <c r="D6" s="68"/>
      <c r="E6" s="17" t="str">
        <f t="shared" ref="E6:E24" si="0">IF(F6&lt;&gt;"",IF(F6&gt;109,"m&gt;109",IF(F6&gt;102,"m109",IF(F6&gt;96,"m102",IF(F6&gt;89,"m96",IF(F6&gt;81,"m89",IF(F6&gt;73,"m81",IF(F6&gt;67,"m73",IF(F6&gt;61,"m67",IF(F6&gt;55,"m61","m55"))))))))),"")</f>
        <v/>
      </c>
      <c r="F6" s="68"/>
      <c r="G6" s="68"/>
      <c r="H6" s="69"/>
      <c r="I6" s="68"/>
      <c r="J6" s="70"/>
      <c r="K6" s="68"/>
      <c r="L6" s="68"/>
      <c r="M6" s="68"/>
      <c r="N6" s="68"/>
      <c r="O6" s="68"/>
      <c r="P6" s="68">
        <f t="shared" ref="P6:P22" si="1">AG6</f>
        <v>0</v>
      </c>
      <c r="Q6" s="79" t="str">
        <f>IF(M6="", "", AH6)</f>
        <v/>
      </c>
      <c r="R6" s="68"/>
      <c r="S6" s="18" t="str">
        <f>IF(Q6="", "", Q6*AK6)</f>
        <v/>
      </c>
      <c r="T6" s="18" t="str">
        <f>IF(Q6="","",10^(Tables!$D$3*((LOG10(F6/Tables!$D$4))^2))*Q6)</f>
        <v/>
      </c>
      <c r="U6" s="19" t="str">
        <f>IF(Q6="","",(VLOOKUP((YEAR($N$2)-Y6),SMM,2,FALSE))*T6)</f>
        <v/>
      </c>
      <c r="V6" s="68"/>
      <c r="Y6" s="82">
        <f>YEAR(H6)</f>
        <v>1900</v>
      </c>
      <c r="Z6" s="82">
        <f>IF(I6&gt;0, I6, 0)</f>
        <v>0</v>
      </c>
      <c r="AA6" s="82">
        <f>IF(J6&gt;0, J6, 0)</f>
        <v>0</v>
      </c>
      <c r="AB6" s="82">
        <f>IF(K6&gt;0, K6, 0)</f>
        <v>0</v>
      </c>
      <c r="AC6" s="82">
        <f t="shared" ref="AC6:AC24" si="2">MAX(Z6:AB6)</f>
        <v>0</v>
      </c>
      <c r="AD6" s="82">
        <f>IF(M6&gt;0, M6, 0)</f>
        <v>0</v>
      </c>
      <c r="AE6" s="82">
        <f>IF(N6&gt;0, N6, 0)</f>
        <v>0</v>
      </c>
      <c r="AF6" s="82">
        <f>IF(O6&gt;0, O6, 0)</f>
        <v>0</v>
      </c>
      <c r="AG6" s="82">
        <f t="shared" ref="AG6:AG24" si="3">MAX(AD6:AF6)</f>
        <v>0</v>
      </c>
      <c r="AH6" s="82" t="str">
        <f t="shared" ref="AH6:AH24" si="4">IF(AI6=TRUE, AC6+AG6, "")</f>
        <v/>
      </c>
      <c r="AI6" s="82" t="b">
        <f t="shared" ref="AI6:AI24" si="5">AND(AC6&gt;0, AG6&gt;0)</f>
        <v>0</v>
      </c>
      <c r="AK6" s="82" t="str">
        <f>_xlfn.IFS(Q6="","", F6&gt;109, Tables!$J$12, F6&gt;102,Tables!$J$11,F6&gt;96, Tables!$J$10, F6&gt;89, Tables!$J$9, F6&gt;81,Tables!$J$8, F6&gt;73, Tables!$J$7, F6&gt;67, Tables!$J$6, F6&gt;61, Tables!$J$5,F6&gt;55, Tables!$J$4, F6&lt;=55,Tables!$J$3)</f>
        <v/>
      </c>
    </row>
    <row r="7" spans="1:37" ht="19.5" customHeight="1" x14ac:dyDescent="0.3">
      <c r="A7" s="67"/>
      <c r="B7" s="68"/>
      <c r="C7" s="68"/>
      <c r="D7" s="68"/>
      <c r="E7" s="17" t="str">
        <f t="shared" si="0"/>
        <v/>
      </c>
      <c r="F7" s="68"/>
      <c r="G7" s="68"/>
      <c r="H7" s="69"/>
      <c r="I7" s="68"/>
      <c r="J7" s="70"/>
      <c r="K7" s="68"/>
      <c r="L7" s="68"/>
      <c r="M7" s="68"/>
      <c r="N7" s="68"/>
      <c r="O7" s="68"/>
      <c r="P7" s="68">
        <f t="shared" si="1"/>
        <v>0</v>
      </c>
      <c r="Q7" s="79" t="str">
        <f>IF(M7="", "", AH7)</f>
        <v/>
      </c>
      <c r="R7" s="68"/>
      <c r="S7" s="18" t="str">
        <f>IF(Q7="", "", Q7*AK7)</f>
        <v/>
      </c>
      <c r="T7" s="18" t="str">
        <f>IF(Q7="","",10^(Tables!$D$3*((LOG10(F7/Tables!$D$4))^2))*Q7)</f>
        <v/>
      </c>
      <c r="U7" s="19" t="str">
        <f>IF(Q7="","",(VLOOKUP((YEAR($N$2)-Y7),SMM,2,FALSE))*T7)</f>
        <v/>
      </c>
      <c r="V7" s="68"/>
      <c r="Y7" s="82">
        <f>YEAR(H7)</f>
        <v>1900</v>
      </c>
      <c r="Z7" s="82">
        <f>IF(I7&gt;0, I7, 0)</f>
        <v>0</v>
      </c>
      <c r="AA7" s="82">
        <f>IF(J7&gt;0, J7, 0)</f>
        <v>0</v>
      </c>
      <c r="AB7" s="82">
        <f>IF(K7&gt;0, K7, 0)</f>
        <v>0</v>
      </c>
      <c r="AC7" s="82">
        <f t="shared" si="2"/>
        <v>0</v>
      </c>
      <c r="AD7" s="82">
        <f>IF(M7&gt;0, M7, 0)</f>
        <v>0</v>
      </c>
      <c r="AE7" s="82">
        <f>IF(N7&gt;0, N7, 0)</f>
        <v>0</v>
      </c>
      <c r="AF7" s="82">
        <f>IF(O7&gt;0, O7, 0)</f>
        <v>0</v>
      </c>
      <c r="AG7" s="82">
        <f t="shared" si="3"/>
        <v>0</v>
      </c>
      <c r="AH7" s="82" t="str">
        <f t="shared" si="4"/>
        <v/>
      </c>
      <c r="AI7" s="82" t="b">
        <f t="shared" si="5"/>
        <v>0</v>
      </c>
      <c r="AK7" s="82" t="str">
        <f>_xlfn.IFS(Q7="","", F7&gt;109, Tables!$J$12, F7&gt;102,Tables!$J$11,F7&gt;96, Tables!$J$10, F7&gt;89, Tables!$J$9, F7&gt;81,Tables!$J$8, F7&gt;73, Tables!$J$7, F7&gt;67, Tables!$J$6, F7&gt;61, Tables!$J$5,F7&gt;55, Tables!$J$4, F7&lt;=55,Tables!$J$3)</f>
        <v/>
      </c>
    </row>
    <row r="8" spans="1:37" ht="19.5" customHeight="1" x14ac:dyDescent="0.3">
      <c r="A8" s="67"/>
      <c r="B8" s="68"/>
      <c r="C8" s="68"/>
      <c r="D8" s="68"/>
      <c r="E8" s="17" t="str">
        <f t="shared" si="0"/>
        <v/>
      </c>
      <c r="F8" s="68"/>
      <c r="G8" s="68"/>
      <c r="H8" s="69"/>
      <c r="I8" s="68"/>
      <c r="J8" s="70"/>
      <c r="K8" s="68"/>
      <c r="L8" s="68"/>
      <c r="M8" s="68"/>
      <c r="N8" s="68"/>
      <c r="O8" s="68"/>
      <c r="P8" s="68">
        <f t="shared" si="1"/>
        <v>0</v>
      </c>
      <c r="Q8" s="79" t="str">
        <f>IF(M8="", "", AH8)</f>
        <v/>
      </c>
      <c r="R8" s="68"/>
      <c r="S8" s="18" t="str">
        <f>IF(Q8="", "", Q8*AK8)</f>
        <v/>
      </c>
      <c r="T8" s="18" t="str">
        <f>IF(Q8="","",10^(Tables!$D$3*((LOG10(F8/Tables!$D$4))^2))*Q8)</f>
        <v/>
      </c>
      <c r="U8" s="19" t="str">
        <f>IF(Q8="","",(VLOOKUP((YEAR($N$2)-Y8),SMM,2,FALSE))*T8)</f>
        <v/>
      </c>
      <c r="V8" s="68"/>
      <c r="Y8" s="82">
        <f>YEAR(H8)</f>
        <v>1900</v>
      </c>
      <c r="Z8" s="82">
        <f>IF(I8&gt;0, I8, 0)</f>
        <v>0</v>
      </c>
      <c r="AA8" s="82">
        <f>IF(J8&gt;0, J8, 0)</f>
        <v>0</v>
      </c>
      <c r="AB8" s="82">
        <f>IF(K8&gt;0, K8, 0)</f>
        <v>0</v>
      </c>
      <c r="AC8" s="82">
        <f t="shared" si="2"/>
        <v>0</v>
      </c>
      <c r="AD8" s="82">
        <f>IF(M8&gt;0, M8, 0)</f>
        <v>0</v>
      </c>
      <c r="AE8" s="82">
        <f>IF(N8&gt;0, N8, 0)</f>
        <v>0</v>
      </c>
      <c r="AF8" s="82">
        <f>IF(O8&gt;0, O8, 0)</f>
        <v>0</v>
      </c>
      <c r="AG8" s="82">
        <f t="shared" si="3"/>
        <v>0</v>
      </c>
      <c r="AH8" s="82" t="str">
        <f t="shared" si="4"/>
        <v/>
      </c>
      <c r="AI8" s="82" t="b">
        <f t="shared" si="5"/>
        <v>0</v>
      </c>
      <c r="AK8" s="82" t="str">
        <f>_xlfn.IFS(Q8="","", F8&gt;109, Tables!$J$12, F8&gt;102,Tables!$J$11,F8&gt;96, Tables!$J$10, F8&gt;89, Tables!$J$9, F8&gt;81,Tables!$J$8, F8&gt;73, Tables!$J$7, F8&gt;67, Tables!$J$6, F8&gt;61, Tables!$J$5,F8&gt;55, Tables!$J$4, F8&lt;=55,Tables!$J$3)</f>
        <v/>
      </c>
    </row>
    <row r="9" spans="1:37" ht="19.5" customHeight="1" x14ac:dyDescent="0.3">
      <c r="A9" s="67"/>
      <c r="B9" s="68"/>
      <c r="C9" s="68"/>
      <c r="D9" s="68"/>
      <c r="E9" s="17" t="str">
        <f t="shared" si="0"/>
        <v/>
      </c>
      <c r="F9" s="68"/>
      <c r="G9" s="68"/>
      <c r="H9" s="69"/>
      <c r="I9" s="68"/>
      <c r="J9" s="70"/>
      <c r="K9" s="68"/>
      <c r="L9" s="68"/>
      <c r="M9" s="68"/>
      <c r="N9" s="68"/>
      <c r="O9" s="68"/>
      <c r="P9" s="68">
        <f t="shared" si="1"/>
        <v>0</v>
      </c>
      <c r="Q9" s="79" t="str">
        <f>IF(M9="", "", AH9)</f>
        <v/>
      </c>
      <c r="R9" s="68"/>
      <c r="S9" s="18" t="str">
        <f>IF(Q9="", "", Q9*AK9)</f>
        <v/>
      </c>
      <c r="T9" s="18" t="str">
        <f>IF(Q9="","",10^(Tables!$D$3*((LOG10(F9/Tables!$D$4))^2))*Q9)</f>
        <v/>
      </c>
      <c r="U9" s="19" t="str">
        <f>IF(Q9="","",(VLOOKUP((YEAR($N$2)-Y9),SMM,2,FALSE))*T9)</f>
        <v/>
      </c>
      <c r="V9" s="68"/>
      <c r="Y9" s="82">
        <f>YEAR(H9)</f>
        <v>1900</v>
      </c>
      <c r="Z9" s="82">
        <f>IF(I9&gt;0, I9, 0)</f>
        <v>0</v>
      </c>
      <c r="AA9" s="82">
        <f>IF(J9&gt;0, J9, 0)</f>
        <v>0</v>
      </c>
      <c r="AB9" s="82">
        <f>IF(K9&gt;0, K9, 0)</f>
        <v>0</v>
      </c>
      <c r="AC9" s="82">
        <f t="shared" si="2"/>
        <v>0</v>
      </c>
      <c r="AD9" s="82">
        <f>IF(M9&gt;0, M9, 0)</f>
        <v>0</v>
      </c>
      <c r="AE9" s="82">
        <f>IF(N9&gt;0, N9, 0)</f>
        <v>0</v>
      </c>
      <c r="AF9" s="82">
        <f>IF(O9&gt;0, O9, 0)</f>
        <v>0</v>
      </c>
      <c r="AG9" s="82">
        <f t="shared" si="3"/>
        <v>0</v>
      </c>
      <c r="AH9" s="82" t="str">
        <f t="shared" si="4"/>
        <v/>
      </c>
      <c r="AI9" s="82" t="b">
        <f t="shared" si="5"/>
        <v>0</v>
      </c>
      <c r="AK9" s="82" t="str">
        <f>_xlfn.IFS(Q9="","", F9&gt;109, Tables!$J$12, F9&gt;102,Tables!$J$11,F9&gt;96, Tables!$J$10, F9&gt;89, Tables!$J$9, F9&gt;81,Tables!$J$8, F9&gt;73, Tables!$J$7, F9&gt;67, Tables!$J$6, F9&gt;61, Tables!$J$5,F9&gt;55, Tables!$J$4, F9&lt;=55,Tables!$J$3)</f>
        <v/>
      </c>
    </row>
    <row r="10" spans="1:37" ht="19.5" customHeight="1" x14ac:dyDescent="0.3">
      <c r="A10" s="67"/>
      <c r="B10" s="68"/>
      <c r="C10" s="68"/>
      <c r="D10" s="68"/>
      <c r="E10" s="17" t="str">
        <f t="shared" si="0"/>
        <v/>
      </c>
      <c r="F10" s="68"/>
      <c r="G10" s="68"/>
      <c r="H10" s="69"/>
      <c r="I10" s="68"/>
      <c r="J10" s="70"/>
      <c r="K10" s="68"/>
      <c r="L10" s="68"/>
      <c r="M10" s="68"/>
      <c r="N10" s="68"/>
      <c r="O10" s="68"/>
      <c r="P10" s="68">
        <f t="shared" si="1"/>
        <v>0</v>
      </c>
      <c r="Q10" s="79" t="str">
        <f>IF(M10="", "", AH10)</f>
        <v/>
      </c>
      <c r="R10" s="68"/>
      <c r="S10" s="18" t="str">
        <f>IF(Q10="", "", Q10*AK10)</f>
        <v/>
      </c>
      <c r="T10" s="18" t="str">
        <f>IF(Q10="","",10^(Tables!$D$3*((LOG10(F10/Tables!$D$4))^2))*Q10)</f>
        <v/>
      </c>
      <c r="U10" s="19" t="str">
        <f>IF(Q10="","",(VLOOKUP((YEAR($N$2)-Y10),SMM,2,FALSE))*T10)</f>
        <v/>
      </c>
      <c r="V10" s="68"/>
      <c r="Y10" s="82">
        <f>YEAR(H10)</f>
        <v>1900</v>
      </c>
      <c r="Z10" s="82">
        <f>IF(I10&gt;0, I10, 0)</f>
        <v>0</v>
      </c>
      <c r="AA10" s="82">
        <f>IF(J10&gt;0, J10, 0)</f>
        <v>0</v>
      </c>
      <c r="AB10" s="82">
        <f>IF(K10&gt;0, K10, 0)</f>
        <v>0</v>
      </c>
      <c r="AC10" s="82">
        <f t="shared" si="2"/>
        <v>0</v>
      </c>
      <c r="AD10" s="82">
        <f>IF(M10&gt;0, M10, 0)</f>
        <v>0</v>
      </c>
      <c r="AE10" s="82">
        <f>IF(N10&gt;0, N10, 0)</f>
        <v>0</v>
      </c>
      <c r="AF10" s="82">
        <f>IF(O10&gt;0, O10, 0)</f>
        <v>0</v>
      </c>
      <c r="AG10" s="82">
        <f t="shared" si="3"/>
        <v>0</v>
      </c>
      <c r="AH10" s="82" t="str">
        <f t="shared" si="4"/>
        <v/>
      </c>
      <c r="AI10" s="82" t="b">
        <f t="shared" si="5"/>
        <v>0</v>
      </c>
      <c r="AK10" s="82" t="str">
        <f>_xlfn.IFS(Q10="","", F10&gt;109, Tables!$J$12, F10&gt;102,Tables!$J$11,F10&gt;96, Tables!$J$10, F10&gt;89, Tables!$J$9, F10&gt;81,Tables!$J$8, F10&gt;73, Tables!$J$7, F10&gt;67, Tables!$J$6, F10&gt;61, Tables!$J$5,F10&gt;55, Tables!$J$4, F10&lt;=55,Tables!$J$3)</f>
        <v/>
      </c>
    </row>
    <row r="11" spans="1:37" ht="19.5" customHeight="1" x14ac:dyDescent="0.3">
      <c r="A11" s="67"/>
      <c r="B11" s="68"/>
      <c r="C11" s="68"/>
      <c r="D11" s="68"/>
      <c r="E11" s="17" t="str">
        <f t="shared" si="0"/>
        <v/>
      </c>
      <c r="F11" s="68"/>
      <c r="G11" s="68"/>
      <c r="H11" s="69"/>
      <c r="I11" s="68"/>
      <c r="J11" s="70"/>
      <c r="K11" s="68"/>
      <c r="L11" s="68"/>
      <c r="M11" s="68"/>
      <c r="N11" s="68"/>
      <c r="O11" s="68"/>
      <c r="P11" s="68">
        <f t="shared" si="1"/>
        <v>0</v>
      </c>
      <c r="Q11" s="79" t="str">
        <f>IF(M11="", "", AH11)</f>
        <v/>
      </c>
      <c r="R11" s="68"/>
      <c r="S11" s="18" t="str">
        <f>IF(Q11="", "", Q11*AK11)</f>
        <v/>
      </c>
      <c r="T11" s="18" t="str">
        <f>IF(Q11="","",10^(Tables!$D$3*((LOG10(F11/Tables!$D$4))^2))*Q11)</f>
        <v/>
      </c>
      <c r="U11" s="19" t="str">
        <f>IF(Q11="","",(VLOOKUP((YEAR($N$2)-Y11),SMM,2,FALSE))*T11)</f>
        <v/>
      </c>
      <c r="V11" s="68"/>
      <c r="Y11" s="82">
        <f>YEAR(H11)</f>
        <v>1900</v>
      </c>
      <c r="Z11" s="82">
        <f>IF(I11&gt;0, I11, 0)</f>
        <v>0</v>
      </c>
      <c r="AA11" s="82">
        <f>IF(J11&gt;0, J11, 0)</f>
        <v>0</v>
      </c>
      <c r="AB11" s="82">
        <f>IF(K11&gt;0, K11, 0)</f>
        <v>0</v>
      </c>
      <c r="AC11" s="82">
        <f t="shared" si="2"/>
        <v>0</v>
      </c>
      <c r="AD11" s="82">
        <f>IF(M11&gt;0, M11, 0)</f>
        <v>0</v>
      </c>
      <c r="AE11" s="82">
        <f>IF(N11&gt;0, N11, 0)</f>
        <v>0</v>
      </c>
      <c r="AF11" s="82">
        <f>IF(O11&gt;0, O11, 0)</f>
        <v>0</v>
      </c>
      <c r="AG11" s="82">
        <f t="shared" si="3"/>
        <v>0</v>
      </c>
      <c r="AH11" s="82" t="str">
        <f t="shared" si="4"/>
        <v/>
      </c>
      <c r="AI11" s="82" t="b">
        <f t="shared" si="5"/>
        <v>0</v>
      </c>
      <c r="AK11" s="82" t="str">
        <f>_xlfn.IFS(Q11="","", F11&gt;109, Tables!$J$12, F11&gt;102,Tables!$J$11,F11&gt;96, Tables!$J$10, F11&gt;89, Tables!$J$9, F11&gt;81,Tables!$J$8, F11&gt;73, Tables!$J$7, F11&gt;67, Tables!$J$6, F11&gt;61, Tables!$J$5,F11&gt;55, Tables!$J$4, F11&lt;=55,Tables!$J$3)</f>
        <v/>
      </c>
    </row>
    <row r="12" spans="1:37" ht="19.5" customHeight="1" x14ac:dyDescent="0.3">
      <c r="A12" s="67"/>
      <c r="B12" s="68"/>
      <c r="C12" s="68"/>
      <c r="D12" s="68"/>
      <c r="E12" s="17" t="str">
        <f t="shared" si="0"/>
        <v/>
      </c>
      <c r="F12" s="68"/>
      <c r="G12" s="68"/>
      <c r="H12" s="69"/>
      <c r="I12" s="68"/>
      <c r="J12" s="70"/>
      <c r="K12" s="68"/>
      <c r="L12" s="68"/>
      <c r="M12" s="68"/>
      <c r="N12" s="68"/>
      <c r="O12" s="68"/>
      <c r="P12" s="68">
        <f t="shared" si="1"/>
        <v>0</v>
      </c>
      <c r="Q12" s="79" t="str">
        <f>IF(M12="", "", AH12)</f>
        <v/>
      </c>
      <c r="R12" s="68"/>
      <c r="S12" s="18" t="str">
        <f>IF(Q12="", "", Q12*AK12)</f>
        <v/>
      </c>
      <c r="T12" s="18" t="str">
        <f>IF(Q12="","",10^(Tables!$D$3*((LOG10(F12/Tables!$D$4))^2))*Q12)</f>
        <v/>
      </c>
      <c r="U12" s="19" t="str">
        <f>IF(Q12="","",(VLOOKUP((YEAR($N$2)-Y12),SMM,2,FALSE))*T12)</f>
        <v/>
      </c>
      <c r="V12" s="68"/>
      <c r="Y12" s="82">
        <f>YEAR(H12)</f>
        <v>1900</v>
      </c>
      <c r="Z12" s="82">
        <f>IF(I12&gt;0, I12, 0)</f>
        <v>0</v>
      </c>
      <c r="AA12" s="82">
        <f>IF(J12&gt;0, J12, 0)</f>
        <v>0</v>
      </c>
      <c r="AB12" s="82">
        <f>IF(K12&gt;0, K12, 0)</f>
        <v>0</v>
      </c>
      <c r="AC12" s="82">
        <f t="shared" si="2"/>
        <v>0</v>
      </c>
      <c r="AD12" s="82">
        <f>IF(M12&gt;0, M12, 0)</f>
        <v>0</v>
      </c>
      <c r="AE12" s="82">
        <f>IF(N12&gt;0, N12, 0)</f>
        <v>0</v>
      </c>
      <c r="AF12" s="82">
        <f>IF(O12&gt;0, O12, 0)</f>
        <v>0</v>
      </c>
      <c r="AG12" s="82">
        <f t="shared" si="3"/>
        <v>0</v>
      </c>
      <c r="AH12" s="82" t="str">
        <f t="shared" si="4"/>
        <v/>
      </c>
      <c r="AI12" s="82" t="b">
        <f t="shared" si="5"/>
        <v>0</v>
      </c>
      <c r="AK12" s="82" t="str">
        <f>_xlfn.IFS(Q12="","", F12&gt;109, Tables!$J$12, F12&gt;102,Tables!$J$11,F12&gt;96, Tables!$J$10, F12&gt;89, Tables!$J$9, F12&gt;81,Tables!$J$8, F12&gt;73, Tables!$J$7, F12&gt;67, Tables!$J$6, F12&gt;61, Tables!$J$5,F12&gt;55, Tables!$J$4, F12&lt;=55,Tables!$J$3)</f>
        <v/>
      </c>
    </row>
    <row r="13" spans="1:37" ht="19.5" customHeight="1" x14ac:dyDescent="0.3">
      <c r="A13" s="67"/>
      <c r="B13" s="68"/>
      <c r="C13" s="68"/>
      <c r="D13" s="68"/>
      <c r="E13" s="17" t="str">
        <f t="shared" si="0"/>
        <v/>
      </c>
      <c r="F13" s="68"/>
      <c r="G13" s="68"/>
      <c r="H13" s="69"/>
      <c r="I13" s="68"/>
      <c r="J13" s="70"/>
      <c r="K13" s="68"/>
      <c r="L13" s="68"/>
      <c r="M13" s="68"/>
      <c r="N13" s="68"/>
      <c r="O13" s="68"/>
      <c r="P13" s="68">
        <f t="shared" si="1"/>
        <v>0</v>
      </c>
      <c r="Q13" s="79" t="str">
        <f>IF(M13="", "", AH13)</f>
        <v/>
      </c>
      <c r="R13" s="68"/>
      <c r="S13" s="18" t="str">
        <f>IF(Q13="", "", Q13*AK13)</f>
        <v/>
      </c>
      <c r="T13" s="18" t="str">
        <f>IF(Q13="","",10^(Tables!$D$3*((LOG10(F13/Tables!$D$4))^2))*Q13)</f>
        <v/>
      </c>
      <c r="U13" s="19" t="str">
        <f>IF(Q13="","",(VLOOKUP((YEAR($N$2)-Y13),SMM,2,FALSE))*T13)</f>
        <v/>
      </c>
      <c r="V13" s="68"/>
      <c r="Y13" s="82">
        <f>YEAR(H13)</f>
        <v>1900</v>
      </c>
      <c r="Z13" s="82">
        <f>IF(I13&gt;0, I13, 0)</f>
        <v>0</v>
      </c>
      <c r="AA13" s="82">
        <f>IF(J13&gt;0, J13, 0)</f>
        <v>0</v>
      </c>
      <c r="AB13" s="82">
        <f>IF(K13&gt;0, K13, 0)</f>
        <v>0</v>
      </c>
      <c r="AC13" s="82">
        <f t="shared" si="2"/>
        <v>0</v>
      </c>
      <c r="AD13" s="82">
        <f>IF(M13&gt;0, M13, 0)</f>
        <v>0</v>
      </c>
      <c r="AE13" s="82">
        <f>IF(N13&gt;0, N13, 0)</f>
        <v>0</v>
      </c>
      <c r="AF13" s="82">
        <f>IF(O13&gt;0, O13, 0)</f>
        <v>0</v>
      </c>
      <c r="AG13" s="82">
        <f t="shared" si="3"/>
        <v>0</v>
      </c>
      <c r="AH13" s="82" t="str">
        <f t="shared" si="4"/>
        <v/>
      </c>
      <c r="AI13" s="82" t="b">
        <f t="shared" si="5"/>
        <v>0</v>
      </c>
      <c r="AK13" s="82" t="str">
        <f>_xlfn.IFS(Q13="","", F13&gt;109, Tables!$J$12, F13&gt;102,Tables!$J$11,F13&gt;96, Tables!$J$10, F13&gt;89, Tables!$J$9, F13&gt;81,Tables!$J$8, F13&gt;73, Tables!$J$7, F13&gt;67, Tables!$J$6, F13&gt;61, Tables!$J$5,F13&gt;55, Tables!$J$4, F13&lt;=55,Tables!$J$3)</f>
        <v/>
      </c>
    </row>
    <row r="14" spans="1:37" ht="19.5" customHeight="1" x14ac:dyDescent="0.3">
      <c r="A14" s="67"/>
      <c r="B14" s="68"/>
      <c r="C14" s="68"/>
      <c r="D14" s="68"/>
      <c r="E14" s="17" t="str">
        <f t="shared" si="0"/>
        <v/>
      </c>
      <c r="F14" s="68"/>
      <c r="G14" s="68"/>
      <c r="H14" s="69"/>
      <c r="I14" s="68"/>
      <c r="J14" s="70"/>
      <c r="K14" s="68"/>
      <c r="L14" s="68"/>
      <c r="M14" s="68"/>
      <c r="N14" s="68"/>
      <c r="O14" s="68"/>
      <c r="P14" s="68">
        <f t="shared" si="1"/>
        <v>0</v>
      </c>
      <c r="Q14" s="79" t="str">
        <f>IF(M14="", "", AH14)</f>
        <v/>
      </c>
      <c r="R14" s="68"/>
      <c r="S14" s="18" t="str">
        <f>IF(Q14="", "", Q14*AK14)</f>
        <v/>
      </c>
      <c r="T14" s="18" t="str">
        <f>IF(Q14="","",10^(Tables!$D$3*((LOG10(F14/Tables!$D$4))^2))*Q14)</f>
        <v/>
      </c>
      <c r="U14" s="19" t="str">
        <f>IF(Q14="","",(VLOOKUP((YEAR($N$2)-Y14),SMM,2,FALSE))*T14)</f>
        <v/>
      </c>
      <c r="V14" s="68"/>
      <c r="Y14" s="82">
        <f>YEAR(H14)</f>
        <v>1900</v>
      </c>
      <c r="Z14" s="82">
        <f>IF(I14&gt;0, I14, 0)</f>
        <v>0</v>
      </c>
      <c r="AA14" s="82">
        <f>IF(J14&gt;0, J14, 0)</f>
        <v>0</v>
      </c>
      <c r="AB14" s="82">
        <f>IF(K14&gt;0, K14, 0)</f>
        <v>0</v>
      </c>
      <c r="AC14" s="82">
        <f t="shared" si="2"/>
        <v>0</v>
      </c>
      <c r="AD14" s="82">
        <f>IF(M14&gt;0, M14, 0)</f>
        <v>0</v>
      </c>
      <c r="AE14" s="82">
        <f>IF(N14&gt;0, N14, 0)</f>
        <v>0</v>
      </c>
      <c r="AF14" s="82">
        <f>IF(O14&gt;0, O14, 0)</f>
        <v>0</v>
      </c>
      <c r="AG14" s="82">
        <f t="shared" si="3"/>
        <v>0</v>
      </c>
      <c r="AH14" s="82" t="str">
        <f t="shared" si="4"/>
        <v/>
      </c>
      <c r="AI14" s="82" t="b">
        <f t="shared" si="5"/>
        <v>0</v>
      </c>
      <c r="AK14" s="82" t="str">
        <f>_xlfn.IFS(Q14="","", F14&gt;109, Tables!$J$12, F14&gt;102,Tables!$J$11,F14&gt;96, Tables!$J$10, F14&gt;89, Tables!$J$9, F14&gt;81,Tables!$J$8, F14&gt;73, Tables!$J$7, F14&gt;67, Tables!$J$6, F14&gt;61, Tables!$J$5,F14&gt;55, Tables!$J$4, F14&lt;=55,Tables!$J$3)</f>
        <v/>
      </c>
    </row>
    <row r="15" spans="1:37" ht="19.5" customHeight="1" x14ac:dyDescent="0.3">
      <c r="A15" s="67"/>
      <c r="B15" s="68"/>
      <c r="C15" s="68"/>
      <c r="D15" s="68"/>
      <c r="E15" s="17" t="str">
        <f t="shared" si="0"/>
        <v/>
      </c>
      <c r="F15" s="68"/>
      <c r="G15" s="68"/>
      <c r="H15" s="69"/>
      <c r="I15" s="68"/>
      <c r="J15" s="70"/>
      <c r="K15" s="68"/>
      <c r="L15" s="68"/>
      <c r="M15" s="68"/>
      <c r="N15" s="68"/>
      <c r="O15" s="68"/>
      <c r="P15" s="68">
        <f t="shared" si="1"/>
        <v>0</v>
      </c>
      <c r="Q15" s="79" t="str">
        <f>IF(M15="", "", AH15)</f>
        <v/>
      </c>
      <c r="R15" s="68"/>
      <c r="S15" s="18" t="str">
        <f>IF(Q15="", "", Q15*AK15)</f>
        <v/>
      </c>
      <c r="T15" s="18" t="str">
        <f>IF(Q15="","",10^(Tables!$D$3*((LOG10(F15/Tables!$D$4))^2))*Q15)</f>
        <v/>
      </c>
      <c r="U15" s="19" t="str">
        <f>IF(Q15="","",(VLOOKUP((YEAR($N$2)-Y15),SMM,2,FALSE))*T15)</f>
        <v/>
      </c>
      <c r="V15" s="68"/>
      <c r="Y15" s="82">
        <f>YEAR(H15)</f>
        <v>1900</v>
      </c>
      <c r="Z15" s="82">
        <f>IF(I15&gt;0, I15, 0)</f>
        <v>0</v>
      </c>
      <c r="AA15" s="82">
        <f>IF(J15&gt;0, J15, 0)</f>
        <v>0</v>
      </c>
      <c r="AB15" s="82">
        <f>IF(K15&gt;0, K15, 0)</f>
        <v>0</v>
      </c>
      <c r="AC15" s="82">
        <f t="shared" si="2"/>
        <v>0</v>
      </c>
      <c r="AD15" s="82">
        <f>IF(M15&gt;0, M15, 0)</f>
        <v>0</v>
      </c>
      <c r="AE15" s="82">
        <f>IF(N15&gt;0, N15, 0)</f>
        <v>0</v>
      </c>
      <c r="AF15" s="82">
        <f>IF(O15&gt;0, O15, 0)</f>
        <v>0</v>
      </c>
      <c r="AG15" s="82">
        <f t="shared" si="3"/>
        <v>0</v>
      </c>
      <c r="AH15" s="82" t="str">
        <f t="shared" si="4"/>
        <v/>
      </c>
      <c r="AI15" s="82" t="b">
        <f t="shared" si="5"/>
        <v>0</v>
      </c>
      <c r="AK15" s="82" t="str">
        <f>_xlfn.IFS(Q15="","", F15&gt;109, Tables!$J$12, F15&gt;102,Tables!$J$11,F15&gt;96, Tables!$J$10, F15&gt;89, Tables!$J$9, F15&gt;81,Tables!$J$8, F15&gt;73, Tables!$J$7, F15&gt;67, Tables!$J$6, F15&gt;61, Tables!$J$5,F15&gt;55, Tables!$J$4, F15&lt;=55,Tables!$J$3)</f>
        <v/>
      </c>
    </row>
    <row r="16" spans="1:37" ht="19.5" customHeight="1" x14ac:dyDescent="0.3">
      <c r="A16" s="67"/>
      <c r="B16" s="68"/>
      <c r="C16" s="68"/>
      <c r="D16" s="68"/>
      <c r="E16" s="17" t="str">
        <f t="shared" si="0"/>
        <v/>
      </c>
      <c r="F16" s="68"/>
      <c r="G16" s="68"/>
      <c r="H16" s="69"/>
      <c r="I16" s="68"/>
      <c r="J16" s="70"/>
      <c r="K16" s="68"/>
      <c r="L16" s="68"/>
      <c r="M16" s="68"/>
      <c r="N16" s="68"/>
      <c r="O16" s="68"/>
      <c r="P16" s="68">
        <f t="shared" si="1"/>
        <v>0</v>
      </c>
      <c r="Q16" s="79" t="str">
        <f>IF(M16="", "", AH16)</f>
        <v/>
      </c>
      <c r="R16" s="68"/>
      <c r="S16" s="18" t="str">
        <f>IF(Q16="", "", Q16*AK16)</f>
        <v/>
      </c>
      <c r="T16" s="18" t="str">
        <f>IF(Q16="","",10^(Tables!$D$3*((LOG10(F16/Tables!$D$4))^2))*Q16)</f>
        <v/>
      </c>
      <c r="U16" s="19" t="str">
        <f>IF(Q16="","",(VLOOKUP((YEAR($N$2)-Y16),SMM,2,FALSE))*T16)</f>
        <v/>
      </c>
      <c r="V16" s="68"/>
      <c r="Y16" s="82">
        <f>YEAR(H16)</f>
        <v>1900</v>
      </c>
      <c r="Z16" s="82">
        <f>IF(I16&gt;0, I16, 0)</f>
        <v>0</v>
      </c>
      <c r="AA16" s="82">
        <f>IF(J16&gt;0, J16, 0)</f>
        <v>0</v>
      </c>
      <c r="AB16" s="82">
        <f>IF(K16&gt;0, K16, 0)</f>
        <v>0</v>
      </c>
      <c r="AC16" s="82">
        <f t="shared" si="2"/>
        <v>0</v>
      </c>
      <c r="AD16" s="82">
        <f>IF(M16&gt;0, M16, 0)</f>
        <v>0</v>
      </c>
      <c r="AE16" s="82">
        <f>IF(N16&gt;0, N16, 0)</f>
        <v>0</v>
      </c>
      <c r="AF16" s="82">
        <f>IF(O16&gt;0, O16, 0)</f>
        <v>0</v>
      </c>
      <c r="AG16" s="82">
        <f t="shared" si="3"/>
        <v>0</v>
      </c>
      <c r="AH16" s="82" t="str">
        <f t="shared" si="4"/>
        <v/>
      </c>
      <c r="AI16" s="82" t="b">
        <f t="shared" si="5"/>
        <v>0</v>
      </c>
      <c r="AK16" s="82" t="str">
        <f>_xlfn.IFS(Q16="","", F16&gt;109, Tables!$J$12, F16&gt;102,Tables!$J$11,F16&gt;96, Tables!$J$10, F16&gt;89, Tables!$J$9, F16&gt;81,Tables!$J$8, F16&gt;73, Tables!$J$7, F16&gt;67, Tables!$J$6, F16&gt;61, Tables!$J$5,F16&gt;55, Tables!$J$4, F16&lt;=55,Tables!$J$3)</f>
        <v/>
      </c>
    </row>
    <row r="17" spans="1:37" ht="19.5" customHeight="1" x14ac:dyDescent="0.3">
      <c r="A17" s="67"/>
      <c r="B17" s="68"/>
      <c r="C17" s="68"/>
      <c r="D17" s="68"/>
      <c r="E17" s="17" t="str">
        <f t="shared" si="0"/>
        <v/>
      </c>
      <c r="F17" s="68"/>
      <c r="G17" s="68"/>
      <c r="H17" s="69"/>
      <c r="I17" s="68"/>
      <c r="J17" s="70"/>
      <c r="K17" s="68"/>
      <c r="L17" s="68"/>
      <c r="M17" s="68"/>
      <c r="N17" s="68"/>
      <c r="O17" s="68"/>
      <c r="P17" s="68">
        <f t="shared" si="1"/>
        <v>0</v>
      </c>
      <c r="Q17" s="79" t="str">
        <f>IF(M17="", "", AH17)</f>
        <v/>
      </c>
      <c r="R17" s="68"/>
      <c r="S17" s="18" t="str">
        <f>IF(Q17="", "", Q17*AK17)</f>
        <v/>
      </c>
      <c r="T17" s="18" t="str">
        <f>IF(Q17="","",10^(Tables!$D$3*((LOG10(F17/Tables!$D$4))^2))*Q17)</f>
        <v/>
      </c>
      <c r="U17" s="19" t="str">
        <f>IF(Q17="","",(VLOOKUP((YEAR($N$2)-Y17),SMM,2,FALSE))*T17)</f>
        <v/>
      </c>
      <c r="V17" s="68"/>
      <c r="Y17" s="82">
        <f>YEAR(H17)</f>
        <v>1900</v>
      </c>
      <c r="Z17" s="82">
        <f>IF(I17&gt;0, I17, 0)</f>
        <v>0</v>
      </c>
      <c r="AA17" s="82">
        <f>IF(J17&gt;0, J17, 0)</f>
        <v>0</v>
      </c>
      <c r="AB17" s="82">
        <f>IF(K17&gt;0, K17, 0)</f>
        <v>0</v>
      </c>
      <c r="AC17" s="82">
        <f t="shared" si="2"/>
        <v>0</v>
      </c>
      <c r="AD17" s="82">
        <f>IF(M17&gt;0, M17, 0)</f>
        <v>0</v>
      </c>
      <c r="AE17" s="82">
        <f>IF(N17&gt;0, N17, 0)</f>
        <v>0</v>
      </c>
      <c r="AF17" s="82">
        <f>IF(O17&gt;0, O17, 0)</f>
        <v>0</v>
      </c>
      <c r="AG17" s="82">
        <f t="shared" si="3"/>
        <v>0</v>
      </c>
      <c r="AH17" s="82" t="str">
        <f t="shared" si="4"/>
        <v/>
      </c>
      <c r="AI17" s="82" t="b">
        <f t="shared" si="5"/>
        <v>0</v>
      </c>
      <c r="AK17" s="82" t="str">
        <f>_xlfn.IFS(Q17="","", F17&gt;109, Tables!$J$12, F17&gt;102,Tables!$J$11,F17&gt;96, Tables!$J$10, F17&gt;89, Tables!$J$9, F17&gt;81,Tables!$J$8, F17&gt;73, Tables!$J$7, F17&gt;67, Tables!$J$6, F17&gt;61, Tables!$J$5,F17&gt;55, Tables!$J$4, F17&lt;=55,Tables!$J$3)</f>
        <v/>
      </c>
    </row>
    <row r="18" spans="1:37" ht="19.5" customHeight="1" x14ac:dyDescent="0.3">
      <c r="A18" s="67"/>
      <c r="B18" s="68"/>
      <c r="C18" s="68"/>
      <c r="D18" s="68"/>
      <c r="E18" s="17" t="str">
        <f t="shared" si="0"/>
        <v/>
      </c>
      <c r="F18" s="68"/>
      <c r="G18" s="68"/>
      <c r="H18" s="69"/>
      <c r="I18" s="68"/>
      <c r="J18" s="70"/>
      <c r="K18" s="68"/>
      <c r="L18" s="68"/>
      <c r="M18" s="68"/>
      <c r="N18" s="68"/>
      <c r="O18" s="68"/>
      <c r="P18" s="68">
        <f t="shared" si="1"/>
        <v>0</v>
      </c>
      <c r="Q18" s="79" t="str">
        <f>IF(M18="", "", AH18)</f>
        <v/>
      </c>
      <c r="R18" s="68"/>
      <c r="S18" s="18" t="str">
        <f>IF(Q18="", "", Q18*AK18)</f>
        <v/>
      </c>
      <c r="T18" s="18" t="str">
        <f>IF(Q18="","",10^(Tables!$D$3*((LOG10(F18/Tables!$D$4))^2))*Q18)</f>
        <v/>
      </c>
      <c r="U18" s="19" t="str">
        <f>IF(Q18="","",(VLOOKUP((YEAR($N$2)-Y18),SMM,2,FALSE))*T18)</f>
        <v/>
      </c>
      <c r="V18" s="68"/>
      <c r="Y18" s="82">
        <f>YEAR(H18)</f>
        <v>1900</v>
      </c>
      <c r="Z18" s="82">
        <f>IF(I18&gt;0, I18, 0)</f>
        <v>0</v>
      </c>
      <c r="AA18" s="82">
        <f>IF(J18&gt;0, J18, 0)</f>
        <v>0</v>
      </c>
      <c r="AB18" s="82">
        <f>IF(K18&gt;0, K18, 0)</f>
        <v>0</v>
      </c>
      <c r="AC18" s="82">
        <f t="shared" si="2"/>
        <v>0</v>
      </c>
      <c r="AD18" s="82">
        <f>IF(M18&gt;0, M18, 0)</f>
        <v>0</v>
      </c>
      <c r="AE18" s="82">
        <f>IF(N18&gt;0, N18, 0)</f>
        <v>0</v>
      </c>
      <c r="AF18" s="82">
        <f>IF(O18&gt;0, O18, 0)</f>
        <v>0</v>
      </c>
      <c r="AG18" s="82">
        <f t="shared" si="3"/>
        <v>0</v>
      </c>
      <c r="AH18" s="82" t="str">
        <f t="shared" si="4"/>
        <v/>
      </c>
      <c r="AI18" s="82" t="b">
        <f t="shared" si="5"/>
        <v>0</v>
      </c>
      <c r="AK18" s="82" t="str">
        <f>_xlfn.IFS(Q18="","", F18&gt;109, Tables!$J$12, F18&gt;102,Tables!$J$11,F18&gt;96, Tables!$J$10, F18&gt;89, Tables!$J$9, F18&gt;81,Tables!$J$8, F18&gt;73, Tables!$J$7, F18&gt;67, Tables!$J$6, F18&gt;61, Tables!$J$5,F18&gt;55, Tables!$J$4, F18&lt;=55,Tables!$J$3)</f>
        <v/>
      </c>
    </row>
    <row r="19" spans="1:37" ht="19.5" customHeight="1" x14ac:dyDescent="0.3">
      <c r="A19" s="67"/>
      <c r="B19" s="68"/>
      <c r="C19" s="68"/>
      <c r="D19" s="68"/>
      <c r="E19" s="17" t="str">
        <f t="shared" si="0"/>
        <v/>
      </c>
      <c r="F19" s="68"/>
      <c r="G19" s="68"/>
      <c r="H19" s="69"/>
      <c r="I19" s="68"/>
      <c r="J19" s="70"/>
      <c r="K19" s="68"/>
      <c r="L19" s="68"/>
      <c r="M19" s="68"/>
      <c r="N19" s="68"/>
      <c r="O19" s="68"/>
      <c r="P19" s="68">
        <f t="shared" si="1"/>
        <v>0</v>
      </c>
      <c r="Q19" s="79" t="str">
        <f>IF(M19="", "", AH19)</f>
        <v/>
      </c>
      <c r="R19" s="68"/>
      <c r="S19" s="18" t="str">
        <f>IF(Q19="", "", Q19*AK19)</f>
        <v/>
      </c>
      <c r="T19" s="18" t="str">
        <f>IF(Q19="","",10^(Tables!$D$3*((LOG10(F19/Tables!$D$4))^2))*Q19)</f>
        <v/>
      </c>
      <c r="U19" s="19" t="str">
        <f>IF(Q19="","",(VLOOKUP((YEAR($N$2)-Y19),SMM,2,FALSE))*T19)</f>
        <v/>
      </c>
      <c r="V19" s="68"/>
      <c r="Y19" s="82">
        <f>YEAR(H19)</f>
        <v>1900</v>
      </c>
      <c r="Z19" s="82">
        <f>IF(I19&gt;0, I19, 0)</f>
        <v>0</v>
      </c>
      <c r="AA19" s="82">
        <f>IF(J19&gt;0, J19, 0)</f>
        <v>0</v>
      </c>
      <c r="AB19" s="82">
        <f>IF(K19&gt;0, K19, 0)</f>
        <v>0</v>
      </c>
      <c r="AC19" s="82">
        <f t="shared" si="2"/>
        <v>0</v>
      </c>
      <c r="AD19" s="82">
        <f>IF(M19&gt;0, M19, 0)</f>
        <v>0</v>
      </c>
      <c r="AE19" s="82">
        <f>IF(N19&gt;0, N19, 0)</f>
        <v>0</v>
      </c>
      <c r="AF19" s="82">
        <f>IF(O19&gt;0, O19, 0)</f>
        <v>0</v>
      </c>
      <c r="AG19" s="82">
        <f t="shared" si="3"/>
        <v>0</v>
      </c>
      <c r="AH19" s="82" t="str">
        <f t="shared" si="4"/>
        <v/>
      </c>
      <c r="AI19" s="82" t="b">
        <f t="shared" si="5"/>
        <v>0</v>
      </c>
      <c r="AK19" s="82" t="str">
        <f>_xlfn.IFS(Q19="","", F19&gt;109, Tables!$J$12, F19&gt;102,Tables!$J$11,F19&gt;96, Tables!$J$10, F19&gt;89, Tables!$J$9, F19&gt;81,Tables!$J$8, F19&gt;73, Tables!$J$7, F19&gt;67, Tables!$J$6, F19&gt;61, Tables!$J$5,F19&gt;55, Tables!$J$4, F19&lt;=55,Tables!$J$3)</f>
        <v/>
      </c>
    </row>
    <row r="20" spans="1:37" ht="19.5" customHeight="1" x14ac:dyDescent="0.3">
      <c r="A20" s="67"/>
      <c r="B20" s="68"/>
      <c r="C20" s="68"/>
      <c r="D20" s="68"/>
      <c r="E20" s="17" t="str">
        <f t="shared" si="0"/>
        <v/>
      </c>
      <c r="F20" s="68"/>
      <c r="G20" s="68"/>
      <c r="H20" s="69"/>
      <c r="I20" s="68"/>
      <c r="J20" s="70"/>
      <c r="K20" s="68"/>
      <c r="L20" s="68"/>
      <c r="M20" s="68"/>
      <c r="N20" s="68"/>
      <c r="O20" s="68"/>
      <c r="P20" s="68">
        <f t="shared" si="1"/>
        <v>0</v>
      </c>
      <c r="Q20" s="79" t="str">
        <f>IF(M20="", "", AH20)</f>
        <v/>
      </c>
      <c r="R20" s="68"/>
      <c r="S20" s="18" t="str">
        <f>IF(Q20="", "", Q20*AK20)</f>
        <v/>
      </c>
      <c r="T20" s="18" t="str">
        <f>IF(Q20="","",10^(Tables!$D$3*((LOG10(F20/Tables!$D$4))^2))*Q20)</f>
        <v/>
      </c>
      <c r="U20" s="19" t="str">
        <f>IF(Q20="","",(VLOOKUP((YEAR($N$2)-Y20),SMM,2,FALSE))*T20)</f>
        <v/>
      </c>
      <c r="V20" s="68"/>
      <c r="Y20" s="82">
        <f>YEAR(H20)</f>
        <v>1900</v>
      </c>
      <c r="Z20" s="82">
        <f>IF(I20&gt;0, I20, 0)</f>
        <v>0</v>
      </c>
      <c r="AA20" s="82">
        <f>IF(J20&gt;0, J20, 0)</f>
        <v>0</v>
      </c>
      <c r="AB20" s="82">
        <f>IF(K20&gt;0, K20, 0)</f>
        <v>0</v>
      </c>
      <c r="AC20" s="82">
        <f t="shared" si="2"/>
        <v>0</v>
      </c>
      <c r="AD20" s="82">
        <f>IF(M20&gt;0, M20, 0)</f>
        <v>0</v>
      </c>
      <c r="AE20" s="82">
        <f>IF(N20&gt;0, N20, 0)</f>
        <v>0</v>
      </c>
      <c r="AF20" s="82">
        <f>IF(O20&gt;0, O20, 0)</f>
        <v>0</v>
      </c>
      <c r="AG20" s="82">
        <f t="shared" si="3"/>
        <v>0</v>
      </c>
      <c r="AH20" s="82" t="str">
        <f t="shared" si="4"/>
        <v/>
      </c>
      <c r="AI20" s="82" t="b">
        <f t="shared" si="5"/>
        <v>0</v>
      </c>
      <c r="AK20" s="82" t="str">
        <f>_xlfn.IFS(Q20="","", F20&gt;109, Tables!$J$12, F20&gt;102,Tables!$J$11,F20&gt;96, Tables!$J$10, F20&gt;89, Tables!$J$9, F20&gt;81,Tables!$J$8, F20&gt;73, Tables!$J$7, F20&gt;67, Tables!$J$6, F20&gt;61, Tables!$J$5,F20&gt;55, Tables!$J$4, F20&lt;=55,Tables!$J$3)</f>
        <v/>
      </c>
    </row>
    <row r="21" spans="1:37" ht="19.5" customHeight="1" x14ac:dyDescent="0.3">
      <c r="A21" s="67"/>
      <c r="B21" s="68"/>
      <c r="C21" s="68"/>
      <c r="D21" s="68"/>
      <c r="E21" s="17" t="str">
        <f t="shared" si="0"/>
        <v/>
      </c>
      <c r="F21" s="68"/>
      <c r="G21" s="68"/>
      <c r="H21" s="69"/>
      <c r="I21" s="68"/>
      <c r="J21" s="70"/>
      <c r="K21" s="68"/>
      <c r="L21" s="68"/>
      <c r="M21" s="68"/>
      <c r="N21" s="68"/>
      <c r="O21" s="68"/>
      <c r="P21" s="68">
        <f t="shared" si="1"/>
        <v>0</v>
      </c>
      <c r="Q21" s="79" t="str">
        <f>IF(M21="", "", AH21)</f>
        <v/>
      </c>
      <c r="R21" s="68"/>
      <c r="S21" s="18" t="str">
        <f>IF(Q21="", "", Q21*AK21)</f>
        <v/>
      </c>
      <c r="T21" s="18" t="str">
        <f>IF(Q21="","",10^(Tables!$D$3*((LOG10(F21/Tables!$D$4))^2))*Q21)</f>
        <v/>
      </c>
      <c r="U21" s="19" t="str">
        <f>IF(Q21="","",(VLOOKUP((YEAR($N$2)-Y21),SMM,2,FALSE))*T21)</f>
        <v/>
      </c>
      <c r="V21" s="68"/>
      <c r="Y21" s="82">
        <f>YEAR(H21)</f>
        <v>1900</v>
      </c>
      <c r="Z21" s="82">
        <f>IF(I21&gt;0, I21, 0)</f>
        <v>0</v>
      </c>
      <c r="AA21" s="82">
        <f>IF(J21&gt;0, J21, 0)</f>
        <v>0</v>
      </c>
      <c r="AB21" s="82">
        <f>IF(K21&gt;0, K21, 0)</f>
        <v>0</v>
      </c>
      <c r="AC21" s="82">
        <f t="shared" si="2"/>
        <v>0</v>
      </c>
      <c r="AD21" s="82">
        <f>IF(M21&gt;0, M21, 0)</f>
        <v>0</v>
      </c>
      <c r="AE21" s="82">
        <f>IF(N21&gt;0, N21, 0)</f>
        <v>0</v>
      </c>
      <c r="AF21" s="82">
        <f>IF(O21&gt;0, O21, 0)</f>
        <v>0</v>
      </c>
      <c r="AG21" s="82">
        <f t="shared" si="3"/>
        <v>0</v>
      </c>
      <c r="AH21" s="82" t="str">
        <f t="shared" si="4"/>
        <v/>
      </c>
      <c r="AI21" s="82" t="b">
        <f t="shared" si="5"/>
        <v>0</v>
      </c>
      <c r="AK21" s="82" t="str">
        <f>_xlfn.IFS(Q21="","", F21&gt;109, Tables!$J$12, F21&gt;102,Tables!$J$11,F21&gt;96, Tables!$J$10, F21&gt;89, Tables!$J$9, F21&gt;81,Tables!$J$8, F21&gt;73, Tables!$J$7, F21&gt;67, Tables!$J$6, F21&gt;61, Tables!$J$5,F21&gt;55, Tables!$J$4, F21&lt;=55,Tables!$J$3)</f>
        <v/>
      </c>
    </row>
    <row r="22" spans="1:37" ht="19.5" customHeight="1" x14ac:dyDescent="0.3">
      <c r="A22" s="67"/>
      <c r="B22" s="68"/>
      <c r="C22" s="68"/>
      <c r="D22" s="68"/>
      <c r="E22" s="17" t="str">
        <f t="shared" si="0"/>
        <v/>
      </c>
      <c r="F22" s="68"/>
      <c r="G22" s="68"/>
      <c r="H22" s="69"/>
      <c r="I22" s="68"/>
      <c r="J22" s="70"/>
      <c r="K22" s="68"/>
      <c r="L22" s="68"/>
      <c r="M22" s="68"/>
      <c r="N22" s="68"/>
      <c r="O22" s="68"/>
      <c r="P22" s="68">
        <f t="shared" si="1"/>
        <v>0</v>
      </c>
      <c r="Q22" s="79" t="str">
        <f>IF(M22="", "", AH22)</f>
        <v/>
      </c>
      <c r="R22" s="68"/>
      <c r="S22" s="18" t="str">
        <f>IF(Q22="", "", Q22*AK22)</f>
        <v/>
      </c>
      <c r="T22" s="18" t="str">
        <f>IF(Q22="","",10^(Tables!$D$3*((LOG10(F22/Tables!$D$4))^2))*Q22)</f>
        <v/>
      </c>
      <c r="U22" s="19" t="str">
        <f>IF(Q22="","",(VLOOKUP((YEAR($N$2)-Y22),SMM,2,FALSE))*T22)</f>
        <v/>
      </c>
      <c r="V22" s="68"/>
      <c r="Y22" s="82">
        <f>YEAR(H22)</f>
        <v>1900</v>
      </c>
      <c r="Z22" s="82">
        <f>IF(I22&gt;0, I22, 0)</f>
        <v>0</v>
      </c>
      <c r="AA22" s="82">
        <f>IF(J22&gt;0, J22, 0)</f>
        <v>0</v>
      </c>
      <c r="AB22" s="82">
        <f>IF(K22&gt;0, K22, 0)</f>
        <v>0</v>
      </c>
      <c r="AC22" s="82">
        <f t="shared" si="2"/>
        <v>0</v>
      </c>
      <c r="AD22" s="82">
        <f>IF(M22&gt;0, M22, 0)</f>
        <v>0</v>
      </c>
      <c r="AE22" s="82">
        <f>IF(N22&gt;0, N22, 0)</f>
        <v>0</v>
      </c>
      <c r="AF22" s="82">
        <f>IF(O22&gt;0, O22, 0)</f>
        <v>0</v>
      </c>
      <c r="AG22" s="82">
        <f t="shared" si="3"/>
        <v>0</v>
      </c>
      <c r="AH22" s="82" t="str">
        <f t="shared" si="4"/>
        <v/>
      </c>
      <c r="AI22" s="82" t="b">
        <f t="shared" si="5"/>
        <v>0</v>
      </c>
      <c r="AK22" s="82" t="str">
        <f>_xlfn.IFS(Q22="","", F22&gt;109, Tables!$J$12, F22&gt;102,Tables!$J$11,F22&gt;96, Tables!$J$10, F22&gt;89, Tables!$J$9, F22&gt;81,Tables!$J$8, F22&gt;73, Tables!$J$7, F22&gt;67, Tables!$J$6, F22&gt;61, Tables!$J$5,F22&gt;55, Tables!$J$4, F22&lt;=55,Tables!$J$3)</f>
        <v/>
      </c>
    </row>
    <row r="23" spans="1:37" ht="19.5" customHeight="1" x14ac:dyDescent="0.3">
      <c r="A23" s="71"/>
      <c r="B23" s="72"/>
      <c r="C23" s="72"/>
      <c r="D23" s="72"/>
      <c r="E23" s="17" t="str">
        <f t="shared" si="0"/>
        <v/>
      </c>
      <c r="F23" s="72"/>
      <c r="G23" s="72"/>
      <c r="H23" s="69"/>
      <c r="I23" s="68"/>
      <c r="J23" s="68"/>
      <c r="K23" s="68"/>
      <c r="L23" s="68">
        <f t="shared" ref="L9:L23" si="6">AC23</f>
        <v>0</v>
      </c>
      <c r="M23" s="68"/>
      <c r="N23" s="68"/>
      <c r="O23" s="68"/>
      <c r="P23" s="68">
        <f t="shared" ref="P6:P24" si="7">AG23</f>
        <v>0</v>
      </c>
      <c r="Q23" s="79" t="str">
        <f>IF(M23="", "", AH23)</f>
        <v/>
      </c>
      <c r="R23" s="72"/>
      <c r="S23" s="18" t="str">
        <f>IF(Q23="", "", Q23*AK23)</f>
        <v/>
      </c>
      <c r="T23" s="18" t="str">
        <f>IF(Q23="","",10^(Tables!$D$3*((LOG10(F23/Tables!$D$4))^2))*Q23)</f>
        <v/>
      </c>
      <c r="U23" s="19" t="str">
        <f>IF(Q23="","",(VLOOKUP((YEAR($N$2)-Y23),SMM,2,FALSE))*T23)</f>
        <v/>
      </c>
      <c r="V23" s="72"/>
      <c r="Y23" s="82">
        <f>YEAR(H23)</f>
        <v>1900</v>
      </c>
      <c r="Z23" s="82">
        <f>IF(I23&gt;0, I23, 0)</f>
        <v>0</v>
      </c>
      <c r="AA23" s="82">
        <f>IF(J23&gt;0, J23, 0)</f>
        <v>0</v>
      </c>
      <c r="AB23" s="82">
        <f>IF(K23&gt;0, K23, 0)</f>
        <v>0</v>
      </c>
      <c r="AC23" s="82">
        <f t="shared" si="2"/>
        <v>0</v>
      </c>
      <c r="AD23" s="82">
        <f>IF(M23&gt;0, M23, 0)</f>
        <v>0</v>
      </c>
      <c r="AE23" s="82">
        <f>IF(N23&gt;0, N23, 0)</f>
        <v>0</v>
      </c>
      <c r="AF23" s="82">
        <f>IF(O23&gt;0, O23, 0)</f>
        <v>0</v>
      </c>
      <c r="AG23" s="82">
        <f t="shared" si="3"/>
        <v>0</v>
      </c>
      <c r="AH23" s="82" t="str">
        <f t="shared" si="4"/>
        <v/>
      </c>
      <c r="AI23" s="82" t="b">
        <f t="shared" si="5"/>
        <v>0</v>
      </c>
      <c r="AK23" s="82" t="str">
        <f>_xlfn.IFS(Q23="","", F23&gt;109, Tables!$J$12, F23&gt;102,Tables!$J$11,F23&gt;96, Tables!$J$10, F23&gt;89, Tables!$J$9, F23&gt;81,Tables!$J$8, F23&gt;73, Tables!$J$7, F23&gt;67, Tables!$J$6, F23&gt;61, Tables!$J$5,F23&gt;55, Tables!$J$4, F23&lt;=55,Tables!$J$3)</f>
        <v/>
      </c>
    </row>
    <row r="24" spans="1:37" ht="19.5" customHeight="1" thickBot="1" x14ac:dyDescent="0.35">
      <c r="A24" s="73"/>
      <c r="B24" s="64"/>
      <c r="C24" s="64"/>
      <c r="D24" s="64"/>
      <c r="E24" s="17" t="str">
        <f t="shared" si="0"/>
        <v/>
      </c>
      <c r="F24" s="64"/>
      <c r="G24" s="64"/>
      <c r="H24" s="69"/>
      <c r="I24" s="74"/>
      <c r="J24" s="74"/>
      <c r="K24" s="74"/>
      <c r="L24" s="74"/>
      <c r="M24" s="74"/>
      <c r="N24" s="74"/>
      <c r="O24" s="74"/>
      <c r="P24" s="74">
        <f t="shared" si="7"/>
        <v>0</v>
      </c>
      <c r="Q24" s="80" t="str">
        <f>IF(M24="", "", AH24)</f>
        <v/>
      </c>
      <c r="R24" s="64"/>
      <c r="S24" s="18" t="str">
        <f>IF(Q24="", "", Q24*AK24)</f>
        <v/>
      </c>
      <c r="T24" s="18" t="str">
        <f>IF(Q24="","",10^(Tables!$D$3*((LOG10(F24/Tables!$D$4))^2))*Q24)</f>
        <v/>
      </c>
      <c r="U24" s="32" t="str">
        <f>IF(Q24="","",(VLOOKUP((YEAR($N$2)-H24),SMM,2,FALSE))*S24)</f>
        <v/>
      </c>
      <c r="V24" s="64"/>
      <c r="Y24" s="82">
        <f>YEAR(H24)</f>
        <v>1900</v>
      </c>
      <c r="Z24" s="82">
        <f>IF(I24&gt;0, I24, 0)</f>
        <v>0</v>
      </c>
      <c r="AA24" s="82">
        <f>IF(J24&gt;0, J24, 0)</f>
        <v>0</v>
      </c>
      <c r="AB24" s="82">
        <f>IF(K24&gt;0, K24, 0)</f>
        <v>0</v>
      </c>
      <c r="AC24" s="82">
        <f t="shared" si="2"/>
        <v>0</v>
      </c>
      <c r="AD24" s="82">
        <f>IF(M24&gt;0, M24, 0)</f>
        <v>0</v>
      </c>
      <c r="AE24" s="82">
        <f>IF(N24&gt;0, N24, 0)</f>
        <v>0</v>
      </c>
      <c r="AF24" s="82">
        <f>IF(O24&gt;0, O24, 0)</f>
        <v>0</v>
      </c>
      <c r="AG24" s="82">
        <f t="shared" si="3"/>
        <v>0</v>
      </c>
      <c r="AH24" s="82" t="str">
        <f t="shared" si="4"/>
        <v/>
      </c>
      <c r="AI24" s="82" t="b">
        <f t="shared" si="5"/>
        <v>0</v>
      </c>
      <c r="AK24" s="82" t="str">
        <f>_xlfn.IFS(Q24="","", F24&gt;109, Tables!$J$12, F24&gt;102,Tables!$J$11,F24&gt;96, Tables!$J$10, F24&gt;89, Tables!$J$9, F24&gt;81,Tables!$J$8, F24&gt;73, Tables!$J$7, F24&gt;67, Tables!$J$6, F24&gt;61, Tables!$J$5,F24&gt;55, Tables!$J$4, F24&lt;=55,Tables!$J$3)</f>
        <v/>
      </c>
    </row>
    <row r="26" spans="1:37" x14ac:dyDescent="0.3">
      <c r="C26" s="51" t="s">
        <v>26</v>
      </c>
      <c r="G26" s="51" t="s">
        <v>29</v>
      </c>
      <c r="N26" s="77" t="s">
        <v>32</v>
      </c>
    </row>
    <row r="29" spans="1:37" x14ac:dyDescent="0.3">
      <c r="C29" s="51" t="s">
        <v>27</v>
      </c>
      <c r="G29" s="51" t="s">
        <v>30</v>
      </c>
      <c r="N29" s="76" t="s">
        <v>33</v>
      </c>
    </row>
    <row r="30" spans="1:37" x14ac:dyDescent="0.3">
      <c r="C30" s="51" t="s">
        <v>28</v>
      </c>
      <c r="G30" s="78" t="s">
        <v>31</v>
      </c>
    </row>
  </sheetData>
  <sheetProtection sheet="1" objects="1" scenarios="1" insertRows="0"/>
  <mergeCells count="19">
    <mergeCell ref="M3:O3"/>
    <mergeCell ref="Q3:Q4"/>
    <mergeCell ref="R3:R4"/>
    <mergeCell ref="B1:V1"/>
    <mergeCell ref="V3:V4"/>
    <mergeCell ref="A2:K2"/>
    <mergeCell ref="N2:Q2"/>
    <mergeCell ref="A3:A4"/>
    <mergeCell ref="B3:B4"/>
    <mergeCell ref="C3:C4"/>
    <mergeCell ref="D3:D4"/>
    <mergeCell ref="E3:E4"/>
    <mergeCell ref="F3:F4"/>
    <mergeCell ref="G3:G4"/>
    <mergeCell ref="S3:S4"/>
    <mergeCell ref="U3:U4"/>
    <mergeCell ref="H3:H4"/>
    <mergeCell ref="T3:T4"/>
    <mergeCell ref="I3:K3"/>
  </mergeCells>
  <conditionalFormatting sqref="I5:K24">
    <cfRule type="containsBlanks" priority="2" stopIfTrue="1">
      <formula>LEN(TRIM(I5))=0</formula>
    </cfRule>
    <cfRule type="containsText" dxfId="29" priority="3" operator="containsText" text=".">
      <formula>NOT(ISERROR(SEARCH(".",I5)))</formula>
    </cfRule>
    <cfRule type="containsText" dxfId="28" priority="8" operator="containsText" text="x">
      <formula>NOT(ISERROR(SEARCH("x",I5)))</formula>
    </cfRule>
    <cfRule type="cellIs" dxfId="27" priority="9" operator="greaterThanOrEqual">
      <formula>0</formula>
    </cfRule>
  </conditionalFormatting>
  <conditionalFormatting sqref="M5:O24">
    <cfRule type="containsBlanks" priority="1" stopIfTrue="1">
      <formula>LEN(TRIM(M5))=0</formula>
    </cfRule>
    <cfRule type="containsText" dxfId="26" priority="4" operator="containsText" text=".">
      <formula>NOT(ISERROR(SEARCH(".",M5)))</formula>
    </cfRule>
    <cfRule type="containsText" dxfId="25" priority="5" operator="containsText" text="x">
      <formula>NOT(ISERROR(SEARCH("x",M5)))</formula>
    </cfRule>
    <cfRule type="cellIs" dxfId="24" priority="6" operator="greaterThanOrEqual">
      <formula>0</formula>
    </cfRule>
  </conditionalFormatting>
  <dataValidations count="1">
    <dataValidation type="date" allowBlank="1" showInputMessage="1" showErrorMessage="1" sqref="H5:H24" xr:uid="{8243E4B0-97A4-401D-BB61-81491C97D864}">
      <formula1>1</formula1>
      <formula2>44196</formula2>
    </dataValidation>
  </dataValidations>
  <pageMargins left="0.7" right="0.7" top="0.75" bottom="0.75" header="0.3" footer="0.3"/>
  <pageSetup paperSize="5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803FE-D27C-4E10-A84B-EA07FEB93DD4}">
  <sheetPr>
    <pageSetUpPr fitToPage="1"/>
  </sheetPr>
  <dimension ref="A1:AL30"/>
  <sheetViews>
    <sheetView zoomScale="80" zoomScaleNormal="80" workbookViewId="0">
      <pane ySplit="4" topLeftCell="A5" activePane="bottomLeft" state="frozen"/>
      <selection activeCell="A2" sqref="A2:M2"/>
      <selection pane="bottomLeft" activeCell="K7" sqref="K7"/>
    </sheetView>
  </sheetViews>
  <sheetFormatPr defaultColWidth="9.109375" defaultRowHeight="14.4" x14ac:dyDescent="0.3"/>
  <cols>
    <col min="1" max="1" width="4.6640625" style="51" customWidth="1"/>
    <col min="2" max="2" width="3.6640625" style="51" bestFit="1" customWidth="1"/>
    <col min="3" max="4" width="23.109375" style="51" bestFit="1" customWidth="1"/>
    <col min="5" max="5" width="6.6640625" style="51" bestFit="1" customWidth="1"/>
    <col min="6" max="6" width="9" style="51" bestFit="1" customWidth="1"/>
    <col min="7" max="7" width="9.88671875" style="51" bestFit="1" customWidth="1"/>
    <col min="8" max="8" width="11.77734375" style="75" customWidth="1"/>
    <col min="9" max="11" width="9.109375" style="51"/>
    <col min="12" max="12" width="4.88671875" style="47" hidden="1" customWidth="1"/>
    <col min="13" max="15" width="9.109375" style="76"/>
    <col min="16" max="16" width="4.88671875" style="47" hidden="1" customWidth="1"/>
    <col min="17" max="17" width="9.109375" style="51"/>
    <col min="18" max="18" width="5.109375" style="51" bestFit="1" customWidth="1"/>
    <col min="19" max="19" width="10.109375" style="52" bestFit="1" customWidth="1"/>
    <col min="20" max="20" width="10.109375" style="52" customWidth="1"/>
    <col min="21" max="21" width="10.109375" style="52" bestFit="1" customWidth="1"/>
    <col min="22" max="22" width="6.33203125" style="51" bestFit="1" customWidth="1"/>
    <col min="23" max="24" width="9.109375" style="47" customWidth="1"/>
    <col min="25" max="37" width="9.109375" style="82" hidden="1" customWidth="1"/>
    <col min="38" max="16384" width="9.109375" style="47"/>
  </cols>
  <sheetData>
    <row r="1" spans="1:37" ht="21" x14ac:dyDescent="0.4">
      <c r="A1" s="8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37" ht="18.600000000000001" thickBot="1" x14ac:dyDescent="0.4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M2" s="49" t="s">
        <v>2</v>
      </c>
      <c r="N2" s="81">
        <v>43430</v>
      </c>
      <c r="O2" s="81"/>
      <c r="P2" s="81"/>
      <c r="Q2" s="81"/>
    </row>
    <row r="3" spans="1:37" ht="19.5" customHeight="1" x14ac:dyDescent="0.3">
      <c r="A3" s="53" t="s">
        <v>4</v>
      </c>
      <c r="B3" s="54" t="s">
        <v>3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5" t="s">
        <v>68</v>
      </c>
      <c r="I3" s="54" t="s">
        <v>11</v>
      </c>
      <c r="J3" s="54"/>
      <c r="K3" s="54"/>
      <c r="L3" s="56"/>
      <c r="M3" s="54" t="s">
        <v>13</v>
      </c>
      <c r="N3" s="54"/>
      <c r="O3" s="54"/>
      <c r="P3" s="56"/>
      <c r="Q3" s="54" t="s">
        <v>14</v>
      </c>
      <c r="R3" s="54" t="s">
        <v>15</v>
      </c>
      <c r="S3" s="57" t="s">
        <v>60</v>
      </c>
      <c r="T3" s="57" t="s">
        <v>61</v>
      </c>
      <c r="U3" s="58" t="s">
        <v>71</v>
      </c>
      <c r="V3" s="54" t="s">
        <v>16</v>
      </c>
      <c r="Z3" s="82" t="s">
        <v>17</v>
      </c>
      <c r="AD3" s="82" t="s">
        <v>18</v>
      </c>
      <c r="AH3" s="82" t="s">
        <v>14</v>
      </c>
      <c r="AK3" s="82" t="s">
        <v>63</v>
      </c>
    </row>
    <row r="4" spans="1:37" ht="19.5" customHeight="1" thickBot="1" x14ac:dyDescent="0.35">
      <c r="A4" s="59"/>
      <c r="B4" s="60"/>
      <c r="C4" s="60"/>
      <c r="D4" s="60"/>
      <c r="E4" s="60"/>
      <c r="F4" s="60"/>
      <c r="G4" s="60"/>
      <c r="H4" s="61"/>
      <c r="I4" s="62">
        <v>1</v>
      </c>
      <c r="J4" s="62">
        <v>2</v>
      </c>
      <c r="K4" s="62">
        <v>3</v>
      </c>
      <c r="L4" s="63" t="s">
        <v>12</v>
      </c>
      <c r="M4" s="64">
        <v>1</v>
      </c>
      <c r="N4" s="64">
        <v>2</v>
      </c>
      <c r="O4" s="64">
        <v>3</v>
      </c>
      <c r="P4" s="63" t="s">
        <v>12</v>
      </c>
      <c r="Q4" s="60"/>
      <c r="R4" s="60"/>
      <c r="S4" s="65"/>
      <c r="T4" s="65"/>
      <c r="U4" s="66"/>
      <c r="V4" s="60"/>
      <c r="Y4" s="82" t="s">
        <v>10</v>
      </c>
      <c r="Z4" s="82">
        <v>1</v>
      </c>
      <c r="AA4" s="82">
        <v>2</v>
      </c>
      <c r="AB4" s="82">
        <v>3</v>
      </c>
      <c r="AC4" s="82" t="s">
        <v>12</v>
      </c>
      <c r="AD4" s="82">
        <v>1</v>
      </c>
      <c r="AE4" s="82">
        <v>2</v>
      </c>
      <c r="AF4" s="82">
        <v>3</v>
      </c>
      <c r="AG4" s="82" t="s">
        <v>12</v>
      </c>
      <c r="AK4" s="82" t="s">
        <v>65</v>
      </c>
    </row>
    <row r="5" spans="1:37" ht="19.5" customHeight="1" x14ac:dyDescent="0.3">
      <c r="A5" s="67"/>
      <c r="B5" s="68"/>
      <c r="C5" s="68"/>
      <c r="D5" s="68"/>
      <c r="E5" s="17" t="str">
        <f>IF(F5&lt;&gt;"",IF(F5&gt;109,"m&gt;109",IF(F5&gt;102,"m109",IF(F5&gt;96,"m102",IF(F5&gt;89,"m96",IF(F5&gt;81,"m89",IF(F5&gt;73,"m81",IF(F5&gt;67,"m73",IF(F5&gt;61,"m67",IF(F5&gt;55,"m61","m55"))))))))),"")</f>
        <v/>
      </c>
      <c r="F5" s="68"/>
      <c r="G5" s="68"/>
      <c r="H5" s="69"/>
      <c r="I5" s="68"/>
      <c r="J5" s="70"/>
      <c r="K5" s="68"/>
      <c r="L5" s="68"/>
      <c r="M5" s="68"/>
      <c r="N5" s="68"/>
      <c r="O5" s="68"/>
      <c r="P5" s="68">
        <f>AG5</f>
        <v>0</v>
      </c>
      <c r="Q5" s="79" t="str">
        <f>IF(M5="", "", AH5)</f>
        <v/>
      </c>
      <c r="R5" s="68"/>
      <c r="S5" s="18" t="str">
        <f>IF(Q5="", "", Q5*AK5)</f>
        <v/>
      </c>
      <c r="T5" s="18" t="str">
        <f>IF(Q5="","",10^(Tables!$D$3*((LOG10(F5/Tables!$D$4))^2))*Q5)</f>
        <v/>
      </c>
      <c r="U5" s="19" t="str">
        <f>IF(Q5="","",(VLOOKUP((YEAR($N$2)-Y5),SMM,2,FALSE))*T5)</f>
        <v/>
      </c>
      <c r="V5" s="68"/>
      <c r="Y5" s="82">
        <f>YEAR(H5)</f>
        <v>1900</v>
      </c>
      <c r="Z5" s="82">
        <f>IF(I5&gt;0, I5, 0)</f>
        <v>0</v>
      </c>
      <c r="AA5" s="82">
        <f>IF(J5&gt;0, J5, 0)</f>
        <v>0</v>
      </c>
      <c r="AB5" s="82">
        <f>IF(K5&gt;0, K5, 0)</f>
        <v>0</v>
      </c>
      <c r="AC5" s="82">
        <f>MAX(Z5:AB5)</f>
        <v>0</v>
      </c>
      <c r="AD5" s="82">
        <f>IF(M5&gt;0, M5, 0)</f>
        <v>0</v>
      </c>
      <c r="AE5" s="82">
        <f>IF(N5&gt;0, N5, 0)</f>
        <v>0</v>
      </c>
      <c r="AF5" s="82">
        <f>IF(O5&gt;0, O5, 0)</f>
        <v>0</v>
      </c>
      <c r="AG5" s="82">
        <f>MAX(AD5:AF5)</f>
        <v>0</v>
      </c>
      <c r="AH5" s="82" t="str">
        <f>IF(AI5=TRUE, AC5+AG5, "")</f>
        <v/>
      </c>
      <c r="AI5" s="82" t="b">
        <f>AND(AC5&gt;0, AG5&gt;0)</f>
        <v>0</v>
      </c>
      <c r="AK5" s="82" t="str">
        <f>_xlfn.IFS(Q5="","", F5&gt;109, Tables!$J$12, F5&gt;102,Tables!$J$11,F5&gt;96, Tables!$J$10, F5&gt;89, Tables!$J$9, F5&gt;81,Tables!$J$8, F5&gt;73, Tables!$J$7, F5&gt;67, Tables!$J$6, F5&gt;61, Tables!$J$5,F5&gt;55, Tables!$J$4, F5&lt;=55,Tables!$J$3)</f>
        <v/>
      </c>
    </row>
    <row r="6" spans="1:37" ht="19.5" customHeight="1" x14ac:dyDescent="0.3">
      <c r="A6" s="67"/>
      <c r="B6" s="68"/>
      <c r="C6" s="68"/>
      <c r="D6" s="68"/>
      <c r="E6" s="17" t="str">
        <f t="shared" ref="E6:E24" si="0">IF(F6&lt;&gt;"",IF(F6&gt;109,"m&gt;109",IF(F6&gt;102,"m109",IF(F6&gt;96,"m102",IF(F6&gt;89,"m96",IF(F6&gt;81,"m89",IF(F6&gt;73,"m81",IF(F6&gt;67,"m73",IF(F6&gt;61,"m67",IF(F6&gt;55,"m61","m55"))))))))),"")</f>
        <v/>
      </c>
      <c r="F6" s="68"/>
      <c r="G6" s="68"/>
      <c r="H6" s="69"/>
      <c r="I6" s="68"/>
      <c r="J6" s="70"/>
      <c r="K6" s="68"/>
      <c r="L6" s="68"/>
      <c r="M6" s="68"/>
      <c r="N6" s="68"/>
      <c r="O6" s="68"/>
      <c r="P6" s="68">
        <f t="shared" ref="P6:P24" si="1">AG6</f>
        <v>0</v>
      </c>
      <c r="Q6" s="79" t="str">
        <f>IF(M6="", "", AH6)</f>
        <v/>
      </c>
      <c r="R6" s="68"/>
      <c r="S6" s="18" t="str">
        <f>IF(Q6="", "", Q6*AK6)</f>
        <v/>
      </c>
      <c r="T6" s="18" t="str">
        <f>IF(Q6="","",10^(Tables!$D$3*((LOG10(F6/Tables!$D$4))^2))*Q6)</f>
        <v/>
      </c>
      <c r="U6" s="19" t="str">
        <f>IF(Q6="","",(VLOOKUP((YEAR($N$2)-Y6),SMM,2,FALSE))*T6)</f>
        <v/>
      </c>
      <c r="V6" s="68"/>
      <c r="Y6" s="82">
        <f>YEAR(H6)</f>
        <v>1900</v>
      </c>
      <c r="Z6" s="82">
        <f>IF(I6&gt;0, I6, 0)</f>
        <v>0</v>
      </c>
      <c r="AA6" s="82">
        <f>IF(J6&gt;0, J6, 0)</f>
        <v>0</v>
      </c>
      <c r="AB6" s="82">
        <f>IF(K6&gt;0, K6, 0)</f>
        <v>0</v>
      </c>
      <c r="AC6" s="82">
        <f t="shared" ref="AC6:AC24" si="2">MAX(Z6:AB6)</f>
        <v>0</v>
      </c>
      <c r="AD6" s="82">
        <f>IF(M6&gt;0, M6, 0)</f>
        <v>0</v>
      </c>
      <c r="AE6" s="82">
        <f>IF(N6&gt;0, N6, 0)</f>
        <v>0</v>
      </c>
      <c r="AF6" s="82">
        <f>IF(O6&gt;0, O6, 0)</f>
        <v>0</v>
      </c>
      <c r="AG6" s="82">
        <f t="shared" ref="AG6:AG24" si="3">MAX(AD6:AF6)</f>
        <v>0</v>
      </c>
      <c r="AH6" s="82" t="str">
        <f t="shared" ref="AH6:AH24" si="4">IF(AI6=TRUE, AC6+AG6, "")</f>
        <v/>
      </c>
      <c r="AI6" s="82" t="b">
        <f t="shared" ref="AI6:AI24" si="5">AND(AC6&gt;0, AG6&gt;0)</f>
        <v>0</v>
      </c>
      <c r="AK6" s="82" t="str">
        <f>_xlfn.IFS(Q6="","", F6&gt;109, Tables!$J$12, F6&gt;102,Tables!$J$11,F6&gt;96, Tables!$J$10, F6&gt;89, Tables!$J$9, F6&gt;81,Tables!$J$8, F6&gt;73, Tables!$J$7, F6&gt;67, Tables!$J$6, F6&gt;61, Tables!$J$5,F6&gt;55, Tables!$J$4, F6&lt;=55,Tables!$J$3)</f>
        <v/>
      </c>
    </row>
    <row r="7" spans="1:37" ht="19.5" customHeight="1" x14ac:dyDescent="0.3">
      <c r="A7" s="67"/>
      <c r="B7" s="68"/>
      <c r="C7" s="68"/>
      <c r="D7" s="68"/>
      <c r="E7" s="17" t="str">
        <f t="shared" si="0"/>
        <v/>
      </c>
      <c r="F7" s="68"/>
      <c r="G7" s="68"/>
      <c r="H7" s="69"/>
      <c r="I7" s="68"/>
      <c r="J7" s="70"/>
      <c r="K7" s="68"/>
      <c r="L7" s="68"/>
      <c r="M7" s="68"/>
      <c r="N7" s="68"/>
      <c r="O7" s="68"/>
      <c r="P7" s="68">
        <f t="shared" si="1"/>
        <v>0</v>
      </c>
      <c r="Q7" s="79" t="str">
        <f>IF(M7="", "", AH7)</f>
        <v/>
      </c>
      <c r="R7" s="68"/>
      <c r="S7" s="18" t="str">
        <f>IF(Q7="", "", Q7*AK7)</f>
        <v/>
      </c>
      <c r="T7" s="18" t="str">
        <f>IF(Q7="","",10^(Tables!$D$3*((LOG10(F7/Tables!$D$4))^2))*Q7)</f>
        <v/>
      </c>
      <c r="U7" s="19" t="str">
        <f>IF(Q7="","",(VLOOKUP((YEAR($N$2)-Y7),SMM,2,FALSE))*T7)</f>
        <v/>
      </c>
      <c r="V7" s="68"/>
      <c r="Y7" s="82">
        <f>YEAR(H7)</f>
        <v>1900</v>
      </c>
      <c r="Z7" s="82">
        <f>IF(I7&gt;0, I7, 0)</f>
        <v>0</v>
      </c>
      <c r="AA7" s="82">
        <f>IF(J7&gt;0, J7, 0)</f>
        <v>0</v>
      </c>
      <c r="AB7" s="82">
        <f>IF(K7&gt;0, K7, 0)</f>
        <v>0</v>
      </c>
      <c r="AC7" s="82">
        <f t="shared" si="2"/>
        <v>0</v>
      </c>
      <c r="AD7" s="82">
        <f>IF(M7&gt;0, M7, 0)</f>
        <v>0</v>
      </c>
      <c r="AE7" s="82">
        <f>IF(N7&gt;0, N7, 0)</f>
        <v>0</v>
      </c>
      <c r="AF7" s="82">
        <f>IF(O7&gt;0, O7, 0)</f>
        <v>0</v>
      </c>
      <c r="AG7" s="82">
        <f t="shared" si="3"/>
        <v>0</v>
      </c>
      <c r="AH7" s="82" t="str">
        <f t="shared" si="4"/>
        <v/>
      </c>
      <c r="AI7" s="82" t="b">
        <f t="shared" si="5"/>
        <v>0</v>
      </c>
      <c r="AK7" s="82" t="str">
        <f>_xlfn.IFS(Q7="","", F7&gt;109, Tables!$J$12, F7&gt;102,Tables!$J$11,F7&gt;96, Tables!$J$10, F7&gt;89, Tables!$J$9, F7&gt;81,Tables!$J$8, F7&gt;73, Tables!$J$7, F7&gt;67, Tables!$J$6, F7&gt;61, Tables!$J$5,F7&gt;55, Tables!$J$4, F7&lt;=55,Tables!$J$3)</f>
        <v/>
      </c>
    </row>
    <row r="8" spans="1:37" ht="19.5" customHeight="1" x14ac:dyDescent="0.3">
      <c r="A8" s="67"/>
      <c r="B8" s="68"/>
      <c r="C8" s="68"/>
      <c r="D8" s="68"/>
      <c r="E8" s="17" t="str">
        <f t="shared" si="0"/>
        <v/>
      </c>
      <c r="F8" s="68"/>
      <c r="G8" s="68"/>
      <c r="H8" s="69"/>
      <c r="I8" s="68"/>
      <c r="J8" s="70"/>
      <c r="K8" s="68"/>
      <c r="L8" s="68"/>
      <c r="M8" s="68"/>
      <c r="N8" s="68"/>
      <c r="O8" s="68"/>
      <c r="P8" s="68">
        <f t="shared" si="1"/>
        <v>0</v>
      </c>
      <c r="Q8" s="79" t="str">
        <f>IF(M8="", "", AH8)</f>
        <v/>
      </c>
      <c r="R8" s="68"/>
      <c r="S8" s="18" t="str">
        <f>IF(Q8="", "", Q8*AK8)</f>
        <v/>
      </c>
      <c r="T8" s="18" t="str">
        <f>IF(Q8="","",10^(Tables!$D$3*((LOG10(F8/Tables!$D$4))^2))*Q8)</f>
        <v/>
      </c>
      <c r="U8" s="19" t="str">
        <f>IF(Q8="","",(VLOOKUP((YEAR($N$2)-Y8),SMM,2,FALSE))*T8)</f>
        <v/>
      </c>
      <c r="V8" s="68"/>
      <c r="Y8" s="82">
        <f>YEAR(H8)</f>
        <v>1900</v>
      </c>
      <c r="Z8" s="82">
        <f>IF(I8&gt;0, I8, 0)</f>
        <v>0</v>
      </c>
      <c r="AA8" s="82">
        <f>IF(J8&gt;0, J8, 0)</f>
        <v>0</v>
      </c>
      <c r="AB8" s="82">
        <f>IF(K8&gt;0, K8, 0)</f>
        <v>0</v>
      </c>
      <c r="AC8" s="82">
        <f t="shared" si="2"/>
        <v>0</v>
      </c>
      <c r="AD8" s="82">
        <f>IF(M8&gt;0, M8, 0)</f>
        <v>0</v>
      </c>
      <c r="AE8" s="82">
        <f>IF(N8&gt;0, N8, 0)</f>
        <v>0</v>
      </c>
      <c r="AF8" s="82">
        <f>IF(O8&gt;0, O8, 0)</f>
        <v>0</v>
      </c>
      <c r="AG8" s="82">
        <f t="shared" si="3"/>
        <v>0</v>
      </c>
      <c r="AH8" s="82" t="str">
        <f t="shared" si="4"/>
        <v/>
      </c>
      <c r="AI8" s="82" t="b">
        <f t="shared" si="5"/>
        <v>0</v>
      </c>
      <c r="AK8" s="82" t="str">
        <f>_xlfn.IFS(Q8="","", F8&gt;109, Tables!$J$12, F8&gt;102,Tables!$J$11,F8&gt;96, Tables!$J$10, F8&gt;89, Tables!$J$9, F8&gt;81,Tables!$J$8, F8&gt;73, Tables!$J$7, F8&gt;67, Tables!$J$6, F8&gt;61, Tables!$J$5,F8&gt;55, Tables!$J$4, F8&lt;=55,Tables!$J$3)</f>
        <v/>
      </c>
    </row>
    <row r="9" spans="1:37" ht="19.5" customHeight="1" x14ac:dyDescent="0.3">
      <c r="A9" s="67"/>
      <c r="B9" s="68"/>
      <c r="C9" s="68"/>
      <c r="D9" s="68"/>
      <c r="E9" s="17" t="str">
        <f t="shared" si="0"/>
        <v/>
      </c>
      <c r="F9" s="68"/>
      <c r="G9" s="68"/>
      <c r="H9" s="69"/>
      <c r="I9" s="68"/>
      <c r="J9" s="70"/>
      <c r="K9" s="68"/>
      <c r="L9" s="68"/>
      <c r="M9" s="68"/>
      <c r="N9" s="68"/>
      <c r="O9" s="68"/>
      <c r="P9" s="68">
        <f t="shared" si="1"/>
        <v>0</v>
      </c>
      <c r="Q9" s="79" t="str">
        <f>IF(M9="", "", AH9)</f>
        <v/>
      </c>
      <c r="R9" s="68"/>
      <c r="S9" s="18" t="str">
        <f>IF(Q9="", "", Q9*AK9)</f>
        <v/>
      </c>
      <c r="T9" s="18" t="str">
        <f>IF(Q9="","",10^(Tables!$D$3*((LOG10(F9/Tables!$D$4))^2))*Q9)</f>
        <v/>
      </c>
      <c r="U9" s="19" t="str">
        <f>IF(Q9="","",(VLOOKUP((YEAR($N$2)-Y9),SMM,2,FALSE))*T9)</f>
        <v/>
      </c>
      <c r="V9" s="68"/>
      <c r="Y9" s="82">
        <f>YEAR(H9)</f>
        <v>1900</v>
      </c>
      <c r="Z9" s="82">
        <f>IF(I9&gt;0, I9, 0)</f>
        <v>0</v>
      </c>
      <c r="AA9" s="82">
        <f>IF(J9&gt;0, J9, 0)</f>
        <v>0</v>
      </c>
      <c r="AB9" s="82">
        <f>IF(K9&gt;0, K9, 0)</f>
        <v>0</v>
      </c>
      <c r="AC9" s="82">
        <f t="shared" si="2"/>
        <v>0</v>
      </c>
      <c r="AD9" s="82">
        <f>IF(M9&gt;0, M9, 0)</f>
        <v>0</v>
      </c>
      <c r="AE9" s="82">
        <f>IF(N9&gt;0, N9, 0)</f>
        <v>0</v>
      </c>
      <c r="AF9" s="82">
        <f>IF(O9&gt;0, O9, 0)</f>
        <v>0</v>
      </c>
      <c r="AG9" s="82">
        <f t="shared" si="3"/>
        <v>0</v>
      </c>
      <c r="AH9" s="82" t="str">
        <f t="shared" si="4"/>
        <v/>
      </c>
      <c r="AI9" s="82" t="b">
        <f t="shared" si="5"/>
        <v>0</v>
      </c>
      <c r="AK9" s="82" t="str">
        <f>_xlfn.IFS(Q9="","", F9&gt;109, Tables!$J$12, F9&gt;102,Tables!$J$11,F9&gt;96, Tables!$J$10, F9&gt;89, Tables!$J$9, F9&gt;81,Tables!$J$8, F9&gt;73, Tables!$J$7, F9&gt;67, Tables!$J$6, F9&gt;61, Tables!$J$5,F9&gt;55, Tables!$J$4, F9&lt;=55,Tables!$J$3)</f>
        <v/>
      </c>
    </row>
    <row r="10" spans="1:37" ht="19.5" customHeight="1" x14ac:dyDescent="0.3">
      <c r="A10" s="67"/>
      <c r="B10" s="68"/>
      <c r="C10" s="68"/>
      <c r="D10" s="68"/>
      <c r="E10" s="17" t="str">
        <f t="shared" si="0"/>
        <v/>
      </c>
      <c r="F10" s="68"/>
      <c r="G10" s="68"/>
      <c r="H10" s="69"/>
      <c r="I10" s="68"/>
      <c r="J10" s="70"/>
      <c r="K10" s="68"/>
      <c r="L10" s="68"/>
      <c r="M10" s="68"/>
      <c r="N10" s="68"/>
      <c r="O10" s="68"/>
      <c r="P10" s="68">
        <f t="shared" si="1"/>
        <v>0</v>
      </c>
      <c r="Q10" s="79" t="str">
        <f>IF(M10="", "", AH10)</f>
        <v/>
      </c>
      <c r="R10" s="68"/>
      <c r="S10" s="18" t="str">
        <f>IF(Q10="", "", Q10*AK10)</f>
        <v/>
      </c>
      <c r="T10" s="18" t="str">
        <f>IF(Q10="","",10^(Tables!$D$3*((LOG10(F10/Tables!$D$4))^2))*Q10)</f>
        <v/>
      </c>
      <c r="U10" s="19" t="str">
        <f>IF(Q10="","",(VLOOKUP((YEAR($N$2)-Y10),SMM,2,FALSE))*T10)</f>
        <v/>
      </c>
      <c r="V10" s="68"/>
      <c r="Y10" s="82">
        <f>YEAR(H10)</f>
        <v>1900</v>
      </c>
      <c r="Z10" s="82">
        <f>IF(I10&gt;0, I10, 0)</f>
        <v>0</v>
      </c>
      <c r="AA10" s="82">
        <f>IF(J10&gt;0, J10, 0)</f>
        <v>0</v>
      </c>
      <c r="AB10" s="82">
        <f>IF(K10&gt;0, K10, 0)</f>
        <v>0</v>
      </c>
      <c r="AC10" s="82">
        <f t="shared" si="2"/>
        <v>0</v>
      </c>
      <c r="AD10" s="82">
        <f>IF(M10&gt;0, M10, 0)</f>
        <v>0</v>
      </c>
      <c r="AE10" s="82">
        <f>IF(N10&gt;0, N10, 0)</f>
        <v>0</v>
      </c>
      <c r="AF10" s="82">
        <f>IF(O10&gt;0, O10, 0)</f>
        <v>0</v>
      </c>
      <c r="AG10" s="82">
        <f t="shared" si="3"/>
        <v>0</v>
      </c>
      <c r="AH10" s="82" t="str">
        <f t="shared" si="4"/>
        <v/>
      </c>
      <c r="AI10" s="82" t="b">
        <f t="shared" si="5"/>
        <v>0</v>
      </c>
      <c r="AK10" s="82" t="str">
        <f>_xlfn.IFS(Q10="","", F10&gt;109, Tables!$J$12, F10&gt;102,Tables!$J$11,F10&gt;96, Tables!$J$10, F10&gt;89, Tables!$J$9, F10&gt;81,Tables!$J$8, F10&gt;73, Tables!$J$7, F10&gt;67, Tables!$J$6, F10&gt;61, Tables!$J$5,F10&gt;55, Tables!$J$4, F10&lt;=55,Tables!$J$3)</f>
        <v/>
      </c>
    </row>
    <row r="11" spans="1:37" ht="19.5" customHeight="1" x14ac:dyDescent="0.3">
      <c r="A11" s="67"/>
      <c r="B11" s="68"/>
      <c r="C11" s="68"/>
      <c r="D11" s="68"/>
      <c r="E11" s="17" t="str">
        <f t="shared" si="0"/>
        <v/>
      </c>
      <c r="F11" s="68"/>
      <c r="G11" s="68"/>
      <c r="H11" s="69"/>
      <c r="I11" s="68"/>
      <c r="J11" s="70"/>
      <c r="K11" s="68"/>
      <c r="L11" s="68"/>
      <c r="M11" s="68"/>
      <c r="N11" s="68"/>
      <c r="O11" s="68"/>
      <c r="P11" s="68">
        <f t="shared" si="1"/>
        <v>0</v>
      </c>
      <c r="Q11" s="79" t="str">
        <f>IF(M11="", "", AH11)</f>
        <v/>
      </c>
      <c r="R11" s="68"/>
      <c r="S11" s="18" t="str">
        <f>IF(Q11="", "", Q11*AK11)</f>
        <v/>
      </c>
      <c r="T11" s="18" t="str">
        <f>IF(Q11="","",10^(Tables!$D$3*((LOG10(F11/Tables!$D$4))^2))*Q11)</f>
        <v/>
      </c>
      <c r="U11" s="19" t="str">
        <f>IF(Q11="","",(VLOOKUP((YEAR($N$2)-Y11),SMM,2,FALSE))*T11)</f>
        <v/>
      </c>
      <c r="V11" s="68"/>
      <c r="Y11" s="82">
        <f>YEAR(H11)</f>
        <v>1900</v>
      </c>
      <c r="Z11" s="82">
        <f>IF(I11&gt;0, I11, 0)</f>
        <v>0</v>
      </c>
      <c r="AA11" s="82">
        <f>IF(J11&gt;0, J11, 0)</f>
        <v>0</v>
      </c>
      <c r="AB11" s="82">
        <f>IF(K11&gt;0, K11, 0)</f>
        <v>0</v>
      </c>
      <c r="AC11" s="82">
        <f t="shared" si="2"/>
        <v>0</v>
      </c>
      <c r="AD11" s="82">
        <f>IF(M11&gt;0, M11, 0)</f>
        <v>0</v>
      </c>
      <c r="AE11" s="82">
        <f>IF(N11&gt;0, N11, 0)</f>
        <v>0</v>
      </c>
      <c r="AF11" s="82">
        <f>IF(O11&gt;0, O11, 0)</f>
        <v>0</v>
      </c>
      <c r="AG11" s="82">
        <f t="shared" si="3"/>
        <v>0</v>
      </c>
      <c r="AH11" s="82" t="str">
        <f t="shared" si="4"/>
        <v/>
      </c>
      <c r="AI11" s="82" t="b">
        <f t="shared" si="5"/>
        <v>0</v>
      </c>
      <c r="AK11" s="82" t="str">
        <f>_xlfn.IFS(Q11="","", F11&gt;109, Tables!$J$12, F11&gt;102,Tables!$J$11,F11&gt;96, Tables!$J$10, F11&gt;89, Tables!$J$9, F11&gt;81,Tables!$J$8, F11&gt;73, Tables!$J$7, F11&gt;67, Tables!$J$6, F11&gt;61, Tables!$J$5,F11&gt;55, Tables!$J$4, F11&lt;=55,Tables!$J$3)</f>
        <v/>
      </c>
    </row>
    <row r="12" spans="1:37" ht="19.5" customHeight="1" x14ac:dyDescent="0.3">
      <c r="A12" s="67"/>
      <c r="B12" s="68"/>
      <c r="C12" s="68"/>
      <c r="D12" s="68"/>
      <c r="E12" s="17" t="str">
        <f t="shared" si="0"/>
        <v/>
      </c>
      <c r="F12" s="68"/>
      <c r="G12" s="68"/>
      <c r="H12" s="69"/>
      <c r="I12" s="68"/>
      <c r="J12" s="70"/>
      <c r="K12" s="68"/>
      <c r="L12" s="68"/>
      <c r="M12" s="68"/>
      <c r="N12" s="68"/>
      <c r="O12" s="68"/>
      <c r="P12" s="68">
        <f t="shared" si="1"/>
        <v>0</v>
      </c>
      <c r="Q12" s="79" t="str">
        <f>IF(M12="", "", AH12)</f>
        <v/>
      </c>
      <c r="R12" s="68"/>
      <c r="S12" s="18" t="str">
        <f>IF(Q12="", "", Q12*AK12)</f>
        <v/>
      </c>
      <c r="T12" s="18" t="str">
        <f>IF(Q12="","",10^(Tables!$D$3*((LOG10(F12/Tables!$D$4))^2))*Q12)</f>
        <v/>
      </c>
      <c r="U12" s="19" t="str">
        <f>IF(Q12="","",(VLOOKUP((YEAR($N$2)-Y12),SMM,2,FALSE))*T12)</f>
        <v/>
      </c>
      <c r="V12" s="68"/>
      <c r="Y12" s="82">
        <f>YEAR(H12)</f>
        <v>1900</v>
      </c>
      <c r="Z12" s="82">
        <f>IF(I12&gt;0, I12, 0)</f>
        <v>0</v>
      </c>
      <c r="AA12" s="82">
        <f>IF(J12&gt;0, J12, 0)</f>
        <v>0</v>
      </c>
      <c r="AB12" s="82">
        <f>IF(K12&gt;0, K12, 0)</f>
        <v>0</v>
      </c>
      <c r="AC12" s="82">
        <f t="shared" si="2"/>
        <v>0</v>
      </c>
      <c r="AD12" s="82">
        <f>IF(M12&gt;0, M12, 0)</f>
        <v>0</v>
      </c>
      <c r="AE12" s="82">
        <f>IF(N12&gt;0, N12, 0)</f>
        <v>0</v>
      </c>
      <c r="AF12" s="82">
        <f>IF(O12&gt;0, O12, 0)</f>
        <v>0</v>
      </c>
      <c r="AG12" s="82">
        <f t="shared" si="3"/>
        <v>0</v>
      </c>
      <c r="AH12" s="82" t="str">
        <f t="shared" si="4"/>
        <v/>
      </c>
      <c r="AI12" s="82" t="b">
        <f t="shared" si="5"/>
        <v>0</v>
      </c>
      <c r="AK12" s="82" t="str">
        <f>_xlfn.IFS(Q12="","", F12&gt;109, Tables!$J$12, F12&gt;102,Tables!$J$11,F12&gt;96, Tables!$J$10, F12&gt;89, Tables!$J$9, F12&gt;81,Tables!$J$8, F12&gt;73, Tables!$J$7, F12&gt;67, Tables!$J$6, F12&gt;61, Tables!$J$5,F12&gt;55, Tables!$J$4, F12&lt;=55,Tables!$J$3)</f>
        <v/>
      </c>
    </row>
    <row r="13" spans="1:37" ht="19.5" customHeight="1" x14ac:dyDescent="0.3">
      <c r="A13" s="67"/>
      <c r="B13" s="68"/>
      <c r="C13" s="68"/>
      <c r="D13" s="68"/>
      <c r="E13" s="17" t="str">
        <f t="shared" si="0"/>
        <v/>
      </c>
      <c r="F13" s="68"/>
      <c r="G13" s="68"/>
      <c r="H13" s="69"/>
      <c r="I13" s="68"/>
      <c r="J13" s="70"/>
      <c r="K13" s="68"/>
      <c r="L13" s="68"/>
      <c r="M13" s="68"/>
      <c r="N13" s="68"/>
      <c r="O13" s="68"/>
      <c r="P13" s="68">
        <f t="shared" si="1"/>
        <v>0</v>
      </c>
      <c r="Q13" s="79" t="str">
        <f>IF(M13="", "", AH13)</f>
        <v/>
      </c>
      <c r="R13" s="68"/>
      <c r="S13" s="18" t="str">
        <f>IF(Q13="", "", Q13*AK13)</f>
        <v/>
      </c>
      <c r="T13" s="18" t="str">
        <f>IF(Q13="","",10^(Tables!$D$3*((LOG10(F13/Tables!$D$4))^2))*Q13)</f>
        <v/>
      </c>
      <c r="U13" s="19" t="str">
        <f>IF(Q13="","",(VLOOKUP((YEAR($N$2)-Y13),SMM,2,FALSE))*T13)</f>
        <v/>
      </c>
      <c r="V13" s="68"/>
      <c r="Y13" s="82">
        <f>YEAR(H13)</f>
        <v>1900</v>
      </c>
      <c r="Z13" s="82">
        <f>IF(I13&gt;0, I13, 0)</f>
        <v>0</v>
      </c>
      <c r="AA13" s="82">
        <f>IF(J13&gt;0, J13, 0)</f>
        <v>0</v>
      </c>
      <c r="AB13" s="82">
        <f>IF(K13&gt;0, K13, 0)</f>
        <v>0</v>
      </c>
      <c r="AC13" s="82">
        <f t="shared" si="2"/>
        <v>0</v>
      </c>
      <c r="AD13" s="82">
        <f>IF(M13&gt;0, M13, 0)</f>
        <v>0</v>
      </c>
      <c r="AE13" s="82">
        <f>IF(N13&gt;0, N13, 0)</f>
        <v>0</v>
      </c>
      <c r="AF13" s="82">
        <f>IF(O13&gt;0, O13, 0)</f>
        <v>0</v>
      </c>
      <c r="AG13" s="82">
        <f t="shared" si="3"/>
        <v>0</v>
      </c>
      <c r="AH13" s="82" t="str">
        <f t="shared" si="4"/>
        <v/>
      </c>
      <c r="AI13" s="82" t="b">
        <f t="shared" si="5"/>
        <v>0</v>
      </c>
      <c r="AK13" s="82" t="str">
        <f>_xlfn.IFS(Q13="","", F13&gt;109, Tables!$J$12, F13&gt;102,Tables!$J$11,F13&gt;96, Tables!$J$10, F13&gt;89, Tables!$J$9, F13&gt;81,Tables!$J$8, F13&gt;73, Tables!$J$7, F13&gt;67, Tables!$J$6, F13&gt;61, Tables!$J$5,F13&gt;55, Tables!$J$4, F13&lt;=55,Tables!$J$3)</f>
        <v/>
      </c>
    </row>
    <row r="14" spans="1:37" ht="19.5" customHeight="1" x14ac:dyDescent="0.3">
      <c r="A14" s="67"/>
      <c r="B14" s="68"/>
      <c r="C14" s="68"/>
      <c r="D14" s="68"/>
      <c r="E14" s="17" t="str">
        <f t="shared" si="0"/>
        <v/>
      </c>
      <c r="F14" s="68"/>
      <c r="G14" s="68"/>
      <c r="H14" s="69"/>
      <c r="I14" s="68"/>
      <c r="J14" s="70"/>
      <c r="K14" s="68"/>
      <c r="L14" s="68"/>
      <c r="M14" s="68"/>
      <c r="N14" s="68"/>
      <c r="O14" s="68"/>
      <c r="P14" s="68">
        <f t="shared" si="1"/>
        <v>0</v>
      </c>
      <c r="Q14" s="79" t="str">
        <f>IF(M14="", "", AH14)</f>
        <v/>
      </c>
      <c r="R14" s="68"/>
      <c r="S14" s="18" t="str">
        <f>IF(Q14="", "", Q14*AK14)</f>
        <v/>
      </c>
      <c r="T14" s="18" t="str">
        <f>IF(Q14="","",10^(Tables!$D$3*((LOG10(F14/Tables!$D$4))^2))*Q14)</f>
        <v/>
      </c>
      <c r="U14" s="19" t="str">
        <f>IF(Q14="","",(VLOOKUP((YEAR($N$2)-Y14),SMM,2,FALSE))*T14)</f>
        <v/>
      </c>
      <c r="V14" s="68"/>
      <c r="Y14" s="82">
        <f>YEAR(H14)</f>
        <v>1900</v>
      </c>
      <c r="Z14" s="82">
        <f>IF(I14&gt;0, I14, 0)</f>
        <v>0</v>
      </c>
      <c r="AA14" s="82">
        <f>IF(J14&gt;0, J14, 0)</f>
        <v>0</v>
      </c>
      <c r="AB14" s="82">
        <f>IF(K14&gt;0, K14, 0)</f>
        <v>0</v>
      </c>
      <c r="AC14" s="82">
        <f t="shared" si="2"/>
        <v>0</v>
      </c>
      <c r="AD14" s="82">
        <f>IF(M14&gt;0, M14, 0)</f>
        <v>0</v>
      </c>
      <c r="AE14" s="82">
        <f>IF(N14&gt;0, N14, 0)</f>
        <v>0</v>
      </c>
      <c r="AF14" s="82">
        <f>IF(O14&gt;0, O14, 0)</f>
        <v>0</v>
      </c>
      <c r="AG14" s="82">
        <f t="shared" si="3"/>
        <v>0</v>
      </c>
      <c r="AH14" s="82" t="str">
        <f t="shared" si="4"/>
        <v/>
      </c>
      <c r="AI14" s="82" t="b">
        <f t="shared" si="5"/>
        <v>0</v>
      </c>
      <c r="AK14" s="82" t="str">
        <f>_xlfn.IFS(Q14="","", F14&gt;109, Tables!$J$12, F14&gt;102,Tables!$J$11,F14&gt;96, Tables!$J$10, F14&gt;89, Tables!$J$9, F14&gt;81,Tables!$J$8, F14&gt;73, Tables!$J$7, F14&gt;67, Tables!$J$6, F14&gt;61, Tables!$J$5,F14&gt;55, Tables!$J$4, F14&lt;=55,Tables!$J$3)</f>
        <v/>
      </c>
    </row>
    <row r="15" spans="1:37" ht="19.5" customHeight="1" x14ac:dyDescent="0.3">
      <c r="A15" s="67"/>
      <c r="B15" s="68"/>
      <c r="C15" s="68"/>
      <c r="D15" s="68"/>
      <c r="E15" s="17" t="str">
        <f t="shared" si="0"/>
        <v/>
      </c>
      <c r="F15" s="68"/>
      <c r="G15" s="68"/>
      <c r="H15" s="69"/>
      <c r="I15" s="68"/>
      <c r="J15" s="70"/>
      <c r="K15" s="68"/>
      <c r="L15" s="68"/>
      <c r="M15" s="68"/>
      <c r="N15" s="68"/>
      <c r="O15" s="68"/>
      <c r="P15" s="68">
        <f t="shared" si="1"/>
        <v>0</v>
      </c>
      <c r="Q15" s="79" t="str">
        <f>IF(M15="", "", AH15)</f>
        <v/>
      </c>
      <c r="R15" s="68"/>
      <c r="S15" s="18" t="str">
        <f>IF(Q15="", "", Q15*AK15)</f>
        <v/>
      </c>
      <c r="T15" s="18" t="str">
        <f>IF(Q15="","",10^(Tables!$D$3*((LOG10(F15/Tables!$D$4))^2))*Q15)</f>
        <v/>
      </c>
      <c r="U15" s="19" t="str">
        <f>IF(Q15="","",(VLOOKUP((YEAR($N$2)-Y15),SMM,2,FALSE))*T15)</f>
        <v/>
      </c>
      <c r="V15" s="68"/>
      <c r="Y15" s="82">
        <f>YEAR(H15)</f>
        <v>1900</v>
      </c>
      <c r="Z15" s="82">
        <f>IF(I15&gt;0, I15, 0)</f>
        <v>0</v>
      </c>
      <c r="AA15" s="82">
        <f>IF(J15&gt;0, J15, 0)</f>
        <v>0</v>
      </c>
      <c r="AB15" s="82">
        <f>IF(K15&gt;0, K15, 0)</f>
        <v>0</v>
      </c>
      <c r="AC15" s="82">
        <f t="shared" si="2"/>
        <v>0</v>
      </c>
      <c r="AD15" s="82">
        <f>IF(M15&gt;0, M15, 0)</f>
        <v>0</v>
      </c>
      <c r="AE15" s="82">
        <f>IF(N15&gt;0, N15, 0)</f>
        <v>0</v>
      </c>
      <c r="AF15" s="82">
        <f>IF(O15&gt;0, O15, 0)</f>
        <v>0</v>
      </c>
      <c r="AG15" s="82">
        <f t="shared" si="3"/>
        <v>0</v>
      </c>
      <c r="AH15" s="82" t="str">
        <f t="shared" si="4"/>
        <v/>
      </c>
      <c r="AI15" s="82" t="b">
        <f t="shared" si="5"/>
        <v>0</v>
      </c>
      <c r="AK15" s="82" t="str">
        <f>_xlfn.IFS(Q15="","", F15&gt;109, Tables!$J$12, F15&gt;102,Tables!$J$11,F15&gt;96, Tables!$J$10, F15&gt;89, Tables!$J$9, F15&gt;81,Tables!$J$8, F15&gt;73, Tables!$J$7, F15&gt;67, Tables!$J$6, F15&gt;61, Tables!$J$5,F15&gt;55, Tables!$J$4, F15&lt;=55,Tables!$J$3)</f>
        <v/>
      </c>
    </row>
    <row r="16" spans="1:37" ht="19.5" customHeight="1" x14ac:dyDescent="0.3">
      <c r="A16" s="67"/>
      <c r="B16" s="68"/>
      <c r="C16" s="68"/>
      <c r="D16" s="68"/>
      <c r="E16" s="17" t="str">
        <f t="shared" si="0"/>
        <v/>
      </c>
      <c r="F16" s="68"/>
      <c r="G16" s="68"/>
      <c r="H16" s="69"/>
      <c r="I16" s="68"/>
      <c r="J16" s="70"/>
      <c r="K16" s="68"/>
      <c r="L16" s="68"/>
      <c r="M16" s="68"/>
      <c r="N16" s="68"/>
      <c r="O16" s="68"/>
      <c r="P16" s="68">
        <f t="shared" si="1"/>
        <v>0</v>
      </c>
      <c r="Q16" s="79" t="str">
        <f>IF(M16="", "", AH16)</f>
        <v/>
      </c>
      <c r="R16" s="68"/>
      <c r="S16" s="18" t="str">
        <f>IF(Q16="", "", Q16*AK16)</f>
        <v/>
      </c>
      <c r="T16" s="18" t="str">
        <f>IF(Q16="","",10^(Tables!$D$3*((LOG10(F16/Tables!$D$4))^2))*Q16)</f>
        <v/>
      </c>
      <c r="U16" s="19" t="str">
        <f>IF(Q16="","",(VLOOKUP((YEAR($N$2)-Y16),SMM,2,FALSE))*T16)</f>
        <v/>
      </c>
      <c r="V16" s="68"/>
      <c r="Y16" s="82">
        <f>YEAR(H16)</f>
        <v>1900</v>
      </c>
      <c r="Z16" s="82">
        <f>IF(I16&gt;0, I16, 0)</f>
        <v>0</v>
      </c>
      <c r="AA16" s="82">
        <f>IF(J16&gt;0, J16, 0)</f>
        <v>0</v>
      </c>
      <c r="AB16" s="82">
        <f>IF(K16&gt;0, K16, 0)</f>
        <v>0</v>
      </c>
      <c r="AC16" s="82">
        <f t="shared" si="2"/>
        <v>0</v>
      </c>
      <c r="AD16" s="82">
        <f>IF(M16&gt;0, M16, 0)</f>
        <v>0</v>
      </c>
      <c r="AE16" s="82">
        <f>IF(N16&gt;0, N16, 0)</f>
        <v>0</v>
      </c>
      <c r="AF16" s="82">
        <f>IF(O16&gt;0, O16, 0)</f>
        <v>0</v>
      </c>
      <c r="AG16" s="82">
        <f t="shared" si="3"/>
        <v>0</v>
      </c>
      <c r="AH16" s="82" t="str">
        <f t="shared" si="4"/>
        <v/>
      </c>
      <c r="AI16" s="82" t="b">
        <f t="shared" si="5"/>
        <v>0</v>
      </c>
      <c r="AK16" s="82" t="str">
        <f>_xlfn.IFS(Q16="","", F16&gt;109, Tables!$J$12, F16&gt;102,Tables!$J$11,F16&gt;96, Tables!$J$10, F16&gt;89, Tables!$J$9, F16&gt;81,Tables!$J$8, F16&gt;73, Tables!$J$7, F16&gt;67, Tables!$J$6, F16&gt;61, Tables!$J$5,F16&gt;55, Tables!$J$4, F16&lt;=55,Tables!$J$3)</f>
        <v/>
      </c>
    </row>
    <row r="17" spans="1:37" ht="19.5" customHeight="1" x14ac:dyDescent="0.3">
      <c r="A17" s="67"/>
      <c r="B17" s="68"/>
      <c r="C17" s="68"/>
      <c r="D17" s="68"/>
      <c r="E17" s="17" t="str">
        <f t="shared" si="0"/>
        <v/>
      </c>
      <c r="F17" s="68"/>
      <c r="G17" s="68"/>
      <c r="H17" s="69"/>
      <c r="I17" s="68"/>
      <c r="J17" s="70"/>
      <c r="K17" s="68"/>
      <c r="L17" s="68"/>
      <c r="M17" s="68"/>
      <c r="N17" s="68"/>
      <c r="O17" s="68"/>
      <c r="P17" s="68">
        <f t="shared" si="1"/>
        <v>0</v>
      </c>
      <c r="Q17" s="79" t="str">
        <f>IF(M17="", "", AH17)</f>
        <v/>
      </c>
      <c r="R17" s="68"/>
      <c r="S17" s="18" t="str">
        <f>IF(Q17="", "", Q17*AK17)</f>
        <v/>
      </c>
      <c r="T17" s="18" t="str">
        <f>IF(Q17="","",10^(Tables!$D$3*((LOG10(F17/Tables!$D$4))^2))*Q17)</f>
        <v/>
      </c>
      <c r="U17" s="19" t="str">
        <f>IF(Q17="","",(VLOOKUP((YEAR($N$2)-Y17),SMM,2,FALSE))*T17)</f>
        <v/>
      </c>
      <c r="V17" s="68"/>
      <c r="Y17" s="82">
        <f>YEAR(H17)</f>
        <v>1900</v>
      </c>
      <c r="Z17" s="82">
        <f>IF(I17&gt;0, I17, 0)</f>
        <v>0</v>
      </c>
      <c r="AA17" s="82">
        <f>IF(J17&gt;0, J17, 0)</f>
        <v>0</v>
      </c>
      <c r="AB17" s="82">
        <f>IF(K17&gt;0, K17, 0)</f>
        <v>0</v>
      </c>
      <c r="AC17" s="82">
        <f t="shared" si="2"/>
        <v>0</v>
      </c>
      <c r="AD17" s="82">
        <f>IF(M17&gt;0, M17, 0)</f>
        <v>0</v>
      </c>
      <c r="AE17" s="82">
        <f>IF(N17&gt;0, N17, 0)</f>
        <v>0</v>
      </c>
      <c r="AF17" s="82">
        <f>IF(O17&gt;0, O17, 0)</f>
        <v>0</v>
      </c>
      <c r="AG17" s="82">
        <f t="shared" si="3"/>
        <v>0</v>
      </c>
      <c r="AH17" s="82" t="str">
        <f t="shared" si="4"/>
        <v/>
      </c>
      <c r="AI17" s="82" t="b">
        <f t="shared" si="5"/>
        <v>0</v>
      </c>
      <c r="AK17" s="82" t="str">
        <f>_xlfn.IFS(Q17="","", F17&gt;109, Tables!$J$12, F17&gt;102,Tables!$J$11,F17&gt;96, Tables!$J$10, F17&gt;89, Tables!$J$9, F17&gt;81,Tables!$J$8, F17&gt;73, Tables!$J$7, F17&gt;67, Tables!$J$6, F17&gt;61, Tables!$J$5,F17&gt;55, Tables!$J$4, F17&lt;=55,Tables!$J$3)</f>
        <v/>
      </c>
    </row>
    <row r="18" spans="1:37" ht="19.5" customHeight="1" x14ac:dyDescent="0.3">
      <c r="A18" s="67"/>
      <c r="B18" s="68"/>
      <c r="C18" s="68"/>
      <c r="D18" s="68"/>
      <c r="E18" s="17" t="str">
        <f t="shared" si="0"/>
        <v/>
      </c>
      <c r="F18" s="68"/>
      <c r="G18" s="68"/>
      <c r="H18" s="69"/>
      <c r="I18" s="68"/>
      <c r="J18" s="70"/>
      <c r="K18" s="68"/>
      <c r="L18" s="68"/>
      <c r="M18" s="68"/>
      <c r="N18" s="68"/>
      <c r="O18" s="68"/>
      <c r="P18" s="68">
        <f t="shared" si="1"/>
        <v>0</v>
      </c>
      <c r="Q18" s="79" t="str">
        <f>IF(M18="", "", AH18)</f>
        <v/>
      </c>
      <c r="R18" s="68"/>
      <c r="S18" s="18" t="str">
        <f>IF(Q18="", "", Q18*AK18)</f>
        <v/>
      </c>
      <c r="T18" s="18" t="str">
        <f>IF(Q18="","",10^(Tables!$D$3*((LOG10(F18/Tables!$D$4))^2))*Q18)</f>
        <v/>
      </c>
      <c r="U18" s="19" t="str">
        <f>IF(Q18="","",(VLOOKUP((YEAR($N$2)-Y18),SMM,2,FALSE))*T18)</f>
        <v/>
      </c>
      <c r="V18" s="68"/>
      <c r="Y18" s="82">
        <f>YEAR(H18)</f>
        <v>1900</v>
      </c>
      <c r="Z18" s="82">
        <f>IF(I18&gt;0, I18, 0)</f>
        <v>0</v>
      </c>
      <c r="AA18" s="82">
        <f>IF(J18&gt;0, J18, 0)</f>
        <v>0</v>
      </c>
      <c r="AB18" s="82">
        <f>IF(K18&gt;0, K18, 0)</f>
        <v>0</v>
      </c>
      <c r="AC18" s="82">
        <f t="shared" si="2"/>
        <v>0</v>
      </c>
      <c r="AD18" s="82">
        <f>IF(M18&gt;0, M18, 0)</f>
        <v>0</v>
      </c>
      <c r="AE18" s="82">
        <f>IF(N18&gt;0, N18, 0)</f>
        <v>0</v>
      </c>
      <c r="AF18" s="82">
        <f>IF(O18&gt;0, O18, 0)</f>
        <v>0</v>
      </c>
      <c r="AG18" s="82">
        <f t="shared" si="3"/>
        <v>0</v>
      </c>
      <c r="AH18" s="82" t="str">
        <f t="shared" si="4"/>
        <v/>
      </c>
      <c r="AI18" s="82" t="b">
        <f t="shared" si="5"/>
        <v>0</v>
      </c>
      <c r="AK18" s="82" t="str">
        <f>_xlfn.IFS(Q18="","", F18&gt;109, Tables!$J$12, F18&gt;102,Tables!$J$11,F18&gt;96, Tables!$J$10, F18&gt;89, Tables!$J$9, F18&gt;81,Tables!$J$8, F18&gt;73, Tables!$J$7, F18&gt;67, Tables!$J$6, F18&gt;61, Tables!$J$5,F18&gt;55, Tables!$J$4, F18&lt;=55,Tables!$J$3)</f>
        <v/>
      </c>
    </row>
    <row r="19" spans="1:37" ht="19.5" customHeight="1" x14ac:dyDescent="0.3">
      <c r="A19" s="67"/>
      <c r="B19" s="68"/>
      <c r="C19" s="68"/>
      <c r="D19" s="68"/>
      <c r="E19" s="17" t="str">
        <f t="shared" si="0"/>
        <v/>
      </c>
      <c r="F19" s="68"/>
      <c r="G19" s="68"/>
      <c r="H19" s="69"/>
      <c r="I19" s="68"/>
      <c r="J19" s="70"/>
      <c r="K19" s="68"/>
      <c r="L19" s="68"/>
      <c r="M19" s="68"/>
      <c r="N19" s="68"/>
      <c r="O19" s="68"/>
      <c r="P19" s="68">
        <f t="shared" si="1"/>
        <v>0</v>
      </c>
      <c r="Q19" s="79" t="str">
        <f>IF(M19="", "", AH19)</f>
        <v/>
      </c>
      <c r="R19" s="68"/>
      <c r="S19" s="18" t="str">
        <f>IF(Q19="", "", Q19*AK19)</f>
        <v/>
      </c>
      <c r="T19" s="18" t="str">
        <f>IF(Q19="","",10^(Tables!$D$3*((LOG10(F19/Tables!$D$4))^2))*Q19)</f>
        <v/>
      </c>
      <c r="U19" s="19" t="str">
        <f>IF(Q19="","",(VLOOKUP((YEAR($N$2)-Y19),SMM,2,FALSE))*T19)</f>
        <v/>
      </c>
      <c r="V19" s="68"/>
      <c r="Y19" s="82">
        <f>YEAR(H19)</f>
        <v>1900</v>
      </c>
      <c r="Z19" s="82">
        <f>IF(I19&gt;0, I19, 0)</f>
        <v>0</v>
      </c>
      <c r="AA19" s="82">
        <f>IF(J19&gt;0, J19, 0)</f>
        <v>0</v>
      </c>
      <c r="AB19" s="82">
        <f>IF(K19&gt;0, K19, 0)</f>
        <v>0</v>
      </c>
      <c r="AC19" s="82">
        <f t="shared" si="2"/>
        <v>0</v>
      </c>
      <c r="AD19" s="82">
        <f>IF(M19&gt;0, M19, 0)</f>
        <v>0</v>
      </c>
      <c r="AE19" s="82">
        <f>IF(N19&gt;0, N19, 0)</f>
        <v>0</v>
      </c>
      <c r="AF19" s="82">
        <f>IF(O19&gt;0, O19, 0)</f>
        <v>0</v>
      </c>
      <c r="AG19" s="82">
        <f t="shared" si="3"/>
        <v>0</v>
      </c>
      <c r="AH19" s="82" t="str">
        <f t="shared" si="4"/>
        <v/>
      </c>
      <c r="AI19" s="82" t="b">
        <f t="shared" si="5"/>
        <v>0</v>
      </c>
      <c r="AK19" s="82" t="str">
        <f>_xlfn.IFS(Q19="","", F19&gt;109, Tables!$J$12, F19&gt;102,Tables!$J$11,F19&gt;96, Tables!$J$10, F19&gt;89, Tables!$J$9, F19&gt;81,Tables!$J$8, F19&gt;73, Tables!$J$7, F19&gt;67, Tables!$J$6, F19&gt;61, Tables!$J$5,F19&gt;55, Tables!$J$4, F19&lt;=55,Tables!$J$3)</f>
        <v/>
      </c>
    </row>
    <row r="20" spans="1:37" ht="19.5" customHeight="1" x14ac:dyDescent="0.3">
      <c r="A20" s="67"/>
      <c r="B20" s="68"/>
      <c r="C20" s="68"/>
      <c r="D20" s="68"/>
      <c r="E20" s="17" t="str">
        <f t="shared" si="0"/>
        <v/>
      </c>
      <c r="F20" s="68"/>
      <c r="G20" s="68"/>
      <c r="H20" s="69"/>
      <c r="I20" s="68"/>
      <c r="J20" s="70"/>
      <c r="K20" s="68"/>
      <c r="L20" s="68"/>
      <c r="M20" s="68"/>
      <c r="N20" s="68"/>
      <c r="O20" s="68"/>
      <c r="P20" s="68">
        <f t="shared" si="1"/>
        <v>0</v>
      </c>
      <c r="Q20" s="79" t="str">
        <f>IF(M20="", "", AH20)</f>
        <v/>
      </c>
      <c r="R20" s="68"/>
      <c r="S20" s="18" t="str">
        <f>IF(Q20="", "", Q20*AK20)</f>
        <v/>
      </c>
      <c r="T20" s="18" t="str">
        <f>IF(Q20="","",10^(Tables!$D$3*((LOG10(F20/Tables!$D$4))^2))*Q20)</f>
        <v/>
      </c>
      <c r="U20" s="19" t="str">
        <f>IF(Q20="","",(VLOOKUP((YEAR($N$2)-Y20),SMM,2,FALSE))*T20)</f>
        <v/>
      </c>
      <c r="V20" s="68"/>
      <c r="Y20" s="82">
        <f>YEAR(H20)</f>
        <v>1900</v>
      </c>
      <c r="Z20" s="82">
        <f>IF(I20&gt;0, I20, 0)</f>
        <v>0</v>
      </c>
      <c r="AA20" s="82">
        <f>IF(J20&gt;0, J20, 0)</f>
        <v>0</v>
      </c>
      <c r="AB20" s="82">
        <f>IF(K20&gt;0, K20, 0)</f>
        <v>0</v>
      </c>
      <c r="AC20" s="82">
        <f t="shared" si="2"/>
        <v>0</v>
      </c>
      <c r="AD20" s="82">
        <f>IF(M20&gt;0, M20, 0)</f>
        <v>0</v>
      </c>
      <c r="AE20" s="82">
        <f>IF(N20&gt;0, N20, 0)</f>
        <v>0</v>
      </c>
      <c r="AF20" s="82">
        <f>IF(O20&gt;0, O20, 0)</f>
        <v>0</v>
      </c>
      <c r="AG20" s="82">
        <f t="shared" si="3"/>
        <v>0</v>
      </c>
      <c r="AH20" s="82" t="str">
        <f t="shared" si="4"/>
        <v/>
      </c>
      <c r="AI20" s="82" t="b">
        <f t="shared" si="5"/>
        <v>0</v>
      </c>
      <c r="AK20" s="82" t="str">
        <f>_xlfn.IFS(Q20="","", F20&gt;109, Tables!$J$12, F20&gt;102,Tables!$J$11,F20&gt;96, Tables!$J$10, F20&gt;89, Tables!$J$9, F20&gt;81,Tables!$J$8, F20&gt;73, Tables!$J$7, F20&gt;67, Tables!$J$6, F20&gt;61, Tables!$J$5,F20&gt;55, Tables!$J$4, F20&lt;=55,Tables!$J$3)</f>
        <v/>
      </c>
    </row>
    <row r="21" spans="1:37" ht="19.5" customHeight="1" x14ac:dyDescent="0.3">
      <c r="A21" s="67"/>
      <c r="B21" s="68"/>
      <c r="C21" s="68"/>
      <c r="D21" s="68"/>
      <c r="E21" s="17" t="str">
        <f t="shared" si="0"/>
        <v/>
      </c>
      <c r="F21" s="68"/>
      <c r="G21" s="68"/>
      <c r="H21" s="69"/>
      <c r="I21" s="68"/>
      <c r="J21" s="70"/>
      <c r="K21" s="68"/>
      <c r="L21" s="68"/>
      <c r="M21" s="68"/>
      <c r="N21" s="68"/>
      <c r="O21" s="68"/>
      <c r="P21" s="68">
        <f t="shared" si="1"/>
        <v>0</v>
      </c>
      <c r="Q21" s="79" t="str">
        <f>IF(M21="", "", AH21)</f>
        <v/>
      </c>
      <c r="R21" s="68"/>
      <c r="S21" s="18" t="str">
        <f>IF(Q21="", "", Q21*AK21)</f>
        <v/>
      </c>
      <c r="T21" s="18" t="str">
        <f>IF(Q21="","",10^(Tables!$D$3*((LOG10(F21/Tables!$D$4))^2))*Q21)</f>
        <v/>
      </c>
      <c r="U21" s="19" t="str">
        <f>IF(Q21="","",(VLOOKUP((YEAR($N$2)-Y21),SMM,2,FALSE))*T21)</f>
        <v/>
      </c>
      <c r="V21" s="68"/>
      <c r="Y21" s="82">
        <f>YEAR(H21)</f>
        <v>1900</v>
      </c>
      <c r="Z21" s="82">
        <f>IF(I21&gt;0, I21, 0)</f>
        <v>0</v>
      </c>
      <c r="AA21" s="82">
        <f>IF(J21&gt;0, J21, 0)</f>
        <v>0</v>
      </c>
      <c r="AB21" s="82">
        <f>IF(K21&gt;0, K21, 0)</f>
        <v>0</v>
      </c>
      <c r="AC21" s="82">
        <f t="shared" si="2"/>
        <v>0</v>
      </c>
      <c r="AD21" s="82">
        <f>IF(M21&gt;0, M21, 0)</f>
        <v>0</v>
      </c>
      <c r="AE21" s="82">
        <f>IF(N21&gt;0, N21, 0)</f>
        <v>0</v>
      </c>
      <c r="AF21" s="82">
        <f>IF(O21&gt;0, O21, 0)</f>
        <v>0</v>
      </c>
      <c r="AG21" s="82">
        <f t="shared" si="3"/>
        <v>0</v>
      </c>
      <c r="AH21" s="82" t="str">
        <f t="shared" si="4"/>
        <v/>
      </c>
      <c r="AI21" s="82" t="b">
        <f t="shared" si="5"/>
        <v>0</v>
      </c>
      <c r="AK21" s="82" t="str">
        <f>_xlfn.IFS(Q21="","", F21&gt;109, Tables!$J$12, F21&gt;102,Tables!$J$11,F21&gt;96, Tables!$J$10, F21&gt;89, Tables!$J$9, F21&gt;81,Tables!$J$8, F21&gt;73, Tables!$J$7, F21&gt;67, Tables!$J$6, F21&gt;61, Tables!$J$5,F21&gt;55, Tables!$J$4, F21&lt;=55,Tables!$J$3)</f>
        <v/>
      </c>
    </row>
    <row r="22" spans="1:37" ht="19.5" customHeight="1" x14ac:dyDescent="0.3">
      <c r="A22" s="67"/>
      <c r="B22" s="68"/>
      <c r="C22" s="68"/>
      <c r="D22" s="68"/>
      <c r="E22" s="17" t="str">
        <f t="shared" si="0"/>
        <v/>
      </c>
      <c r="F22" s="68"/>
      <c r="G22" s="68"/>
      <c r="H22" s="69"/>
      <c r="I22" s="68"/>
      <c r="J22" s="70"/>
      <c r="K22" s="68"/>
      <c r="L22" s="68"/>
      <c r="M22" s="68"/>
      <c r="N22" s="68"/>
      <c r="O22" s="68"/>
      <c r="P22" s="68">
        <f t="shared" si="1"/>
        <v>0</v>
      </c>
      <c r="Q22" s="79" t="str">
        <f>IF(M22="", "", AH22)</f>
        <v/>
      </c>
      <c r="R22" s="68"/>
      <c r="S22" s="18" t="str">
        <f>IF(Q22="", "", Q22*AK22)</f>
        <v/>
      </c>
      <c r="T22" s="18" t="str">
        <f>IF(Q22="","",10^(Tables!$D$3*((LOG10(F22/Tables!$D$4))^2))*Q22)</f>
        <v/>
      </c>
      <c r="U22" s="19" t="str">
        <f>IF(Q22="","",(VLOOKUP((YEAR($N$2)-Y22),SMM,2,FALSE))*T22)</f>
        <v/>
      </c>
      <c r="V22" s="68"/>
      <c r="Y22" s="82">
        <f>YEAR(H22)</f>
        <v>1900</v>
      </c>
      <c r="Z22" s="82">
        <f>IF(I22&gt;0, I22, 0)</f>
        <v>0</v>
      </c>
      <c r="AA22" s="82">
        <f>IF(J22&gt;0, J22, 0)</f>
        <v>0</v>
      </c>
      <c r="AB22" s="82">
        <f>IF(K22&gt;0, K22, 0)</f>
        <v>0</v>
      </c>
      <c r="AC22" s="82">
        <f t="shared" si="2"/>
        <v>0</v>
      </c>
      <c r="AD22" s="82">
        <f>IF(M22&gt;0, M22, 0)</f>
        <v>0</v>
      </c>
      <c r="AE22" s="82">
        <f>IF(N22&gt;0, N22, 0)</f>
        <v>0</v>
      </c>
      <c r="AF22" s="82">
        <f>IF(O22&gt;0, O22, 0)</f>
        <v>0</v>
      </c>
      <c r="AG22" s="82">
        <f t="shared" si="3"/>
        <v>0</v>
      </c>
      <c r="AH22" s="82" t="str">
        <f t="shared" si="4"/>
        <v/>
      </c>
      <c r="AI22" s="82" t="b">
        <f t="shared" si="5"/>
        <v>0</v>
      </c>
      <c r="AK22" s="82" t="str">
        <f>_xlfn.IFS(Q22="","", F22&gt;109, Tables!$J$12, F22&gt;102,Tables!$J$11,F22&gt;96, Tables!$J$10, F22&gt;89, Tables!$J$9, F22&gt;81,Tables!$J$8, F22&gt;73, Tables!$J$7, F22&gt;67, Tables!$J$6, F22&gt;61, Tables!$J$5,F22&gt;55, Tables!$J$4, F22&lt;=55,Tables!$J$3)</f>
        <v/>
      </c>
    </row>
    <row r="23" spans="1:37" ht="19.5" customHeight="1" x14ac:dyDescent="0.3">
      <c r="A23" s="71"/>
      <c r="B23" s="72"/>
      <c r="C23" s="72"/>
      <c r="D23" s="72"/>
      <c r="E23" s="17" t="str">
        <f t="shared" si="0"/>
        <v/>
      </c>
      <c r="F23" s="72"/>
      <c r="G23" s="72"/>
      <c r="H23" s="69"/>
      <c r="I23" s="68"/>
      <c r="J23" s="68"/>
      <c r="K23" s="68"/>
      <c r="L23" s="68">
        <f t="shared" ref="L23:L37" si="6">AC23</f>
        <v>0</v>
      </c>
      <c r="M23" s="68"/>
      <c r="N23" s="68"/>
      <c r="O23" s="68"/>
      <c r="P23" s="68">
        <f t="shared" si="1"/>
        <v>0</v>
      </c>
      <c r="Q23" s="79" t="str">
        <f>IF(M23="", "", AH23)</f>
        <v/>
      </c>
      <c r="R23" s="72"/>
      <c r="S23" s="18" t="str">
        <f>IF(Q23="", "", Q23*AK23)</f>
        <v/>
      </c>
      <c r="T23" s="18" t="str">
        <f>IF(Q23="","",10^(Tables!$D$3*((LOG10(F23/Tables!$D$4))^2))*Q23)</f>
        <v/>
      </c>
      <c r="U23" s="19" t="str">
        <f>IF(Q23="","",(VLOOKUP((YEAR($N$2)-Y23),SMM,2,FALSE))*T23)</f>
        <v/>
      </c>
      <c r="V23" s="72"/>
      <c r="Y23" s="82">
        <f>YEAR(H23)</f>
        <v>1900</v>
      </c>
      <c r="Z23" s="82">
        <f>IF(I23&gt;0, I23, 0)</f>
        <v>0</v>
      </c>
      <c r="AA23" s="82">
        <f>IF(J23&gt;0, J23, 0)</f>
        <v>0</v>
      </c>
      <c r="AB23" s="82">
        <f>IF(K23&gt;0, K23, 0)</f>
        <v>0</v>
      </c>
      <c r="AC23" s="82">
        <f t="shared" si="2"/>
        <v>0</v>
      </c>
      <c r="AD23" s="82">
        <f>IF(M23&gt;0, M23, 0)</f>
        <v>0</v>
      </c>
      <c r="AE23" s="82">
        <f>IF(N23&gt;0, N23, 0)</f>
        <v>0</v>
      </c>
      <c r="AF23" s="82">
        <f>IF(O23&gt;0, O23, 0)</f>
        <v>0</v>
      </c>
      <c r="AG23" s="82">
        <f t="shared" si="3"/>
        <v>0</v>
      </c>
      <c r="AH23" s="82" t="str">
        <f t="shared" si="4"/>
        <v/>
      </c>
      <c r="AI23" s="82" t="b">
        <f t="shared" si="5"/>
        <v>0</v>
      </c>
      <c r="AK23" s="82" t="str">
        <f>_xlfn.IFS(Q23="","", F23&gt;109, Tables!$J$12, F23&gt;102,Tables!$J$11,F23&gt;96, Tables!$J$10, F23&gt;89, Tables!$J$9, F23&gt;81,Tables!$J$8, F23&gt;73, Tables!$J$7, F23&gt;67, Tables!$J$6, F23&gt;61, Tables!$J$5,F23&gt;55, Tables!$J$4, F23&lt;=55,Tables!$J$3)</f>
        <v/>
      </c>
    </row>
    <row r="24" spans="1:37" ht="19.5" customHeight="1" thickBot="1" x14ac:dyDescent="0.35">
      <c r="A24" s="73"/>
      <c r="B24" s="64"/>
      <c r="C24" s="64"/>
      <c r="D24" s="64"/>
      <c r="E24" s="17" t="str">
        <f t="shared" si="0"/>
        <v/>
      </c>
      <c r="F24" s="64"/>
      <c r="G24" s="64"/>
      <c r="H24" s="69"/>
      <c r="I24" s="74"/>
      <c r="J24" s="74"/>
      <c r="K24" s="74"/>
      <c r="L24" s="74"/>
      <c r="M24" s="74"/>
      <c r="N24" s="74"/>
      <c r="O24" s="74"/>
      <c r="P24" s="74">
        <f t="shared" si="1"/>
        <v>0</v>
      </c>
      <c r="Q24" s="80" t="str">
        <f>IF(M24="", "", AH24)</f>
        <v/>
      </c>
      <c r="R24" s="64"/>
      <c r="S24" s="18" t="str">
        <f>IF(Q24="", "", Q24*AK24)</f>
        <v/>
      </c>
      <c r="T24" s="18" t="str">
        <f>IF(Q24="","",10^(Tables!$D$3*((LOG10(F24/Tables!$D$4))^2))*Q24)</f>
        <v/>
      </c>
      <c r="U24" s="32" t="str">
        <f>IF(Q24="","",(VLOOKUP((YEAR($N$2)-H24),SMM,2,FALSE))*S24)</f>
        <v/>
      </c>
      <c r="V24" s="64"/>
      <c r="Y24" s="82">
        <f>YEAR(H24)</f>
        <v>1900</v>
      </c>
      <c r="Z24" s="82">
        <f>IF(I24&gt;0, I24, 0)</f>
        <v>0</v>
      </c>
      <c r="AA24" s="82">
        <f>IF(J24&gt;0, J24, 0)</f>
        <v>0</v>
      </c>
      <c r="AB24" s="82">
        <f>IF(K24&gt;0, K24, 0)</f>
        <v>0</v>
      </c>
      <c r="AC24" s="82">
        <f t="shared" si="2"/>
        <v>0</v>
      </c>
      <c r="AD24" s="82">
        <f>IF(M24&gt;0, M24, 0)</f>
        <v>0</v>
      </c>
      <c r="AE24" s="82">
        <f>IF(N24&gt;0, N24, 0)</f>
        <v>0</v>
      </c>
      <c r="AF24" s="82">
        <f>IF(O24&gt;0, O24, 0)</f>
        <v>0</v>
      </c>
      <c r="AG24" s="82">
        <f t="shared" si="3"/>
        <v>0</v>
      </c>
      <c r="AH24" s="82" t="str">
        <f t="shared" si="4"/>
        <v/>
      </c>
      <c r="AI24" s="82" t="b">
        <f t="shared" si="5"/>
        <v>0</v>
      </c>
      <c r="AK24" s="82" t="str">
        <f>_xlfn.IFS(Q24="","", F24&gt;109, Tables!$J$12, F24&gt;102,Tables!$J$11,F24&gt;96, Tables!$J$10, F24&gt;89, Tables!$J$9, F24&gt;81,Tables!$J$8, F24&gt;73, Tables!$J$7, F24&gt;67, Tables!$J$6, F24&gt;61, Tables!$J$5,F24&gt;55, Tables!$J$4, F24&lt;=55,Tables!$J$3)</f>
        <v/>
      </c>
    </row>
    <row r="26" spans="1:37" x14ac:dyDescent="0.3">
      <c r="C26" s="51" t="s">
        <v>26</v>
      </c>
      <c r="G26" s="51" t="s">
        <v>29</v>
      </c>
      <c r="N26" s="77" t="s">
        <v>32</v>
      </c>
    </row>
    <row r="29" spans="1:37" x14ac:dyDescent="0.3">
      <c r="C29" s="51" t="s">
        <v>27</v>
      </c>
      <c r="G29" s="51" t="s">
        <v>30</v>
      </c>
      <c r="N29" s="76" t="s">
        <v>33</v>
      </c>
    </row>
    <row r="30" spans="1:37" x14ac:dyDescent="0.3">
      <c r="C30" s="51" t="s">
        <v>28</v>
      </c>
      <c r="G30" s="78" t="s">
        <v>31</v>
      </c>
    </row>
  </sheetData>
  <sheetProtection sheet="1" objects="1" scenarios="1" insertRows="0"/>
  <mergeCells count="19">
    <mergeCell ref="T3:T4"/>
    <mergeCell ref="U3:U4"/>
    <mergeCell ref="V3:V4"/>
    <mergeCell ref="H3:H4"/>
    <mergeCell ref="I3:K3"/>
    <mergeCell ref="M3:O3"/>
    <mergeCell ref="Q3:Q4"/>
    <mergeCell ref="R3:R4"/>
    <mergeCell ref="S3:S4"/>
    <mergeCell ref="B1:V1"/>
    <mergeCell ref="A2:K2"/>
    <mergeCell ref="N2:Q2"/>
    <mergeCell ref="A3:A4"/>
    <mergeCell ref="B3:B4"/>
    <mergeCell ref="C3:C4"/>
    <mergeCell ref="D3:D4"/>
    <mergeCell ref="E3:E4"/>
    <mergeCell ref="F3:F4"/>
    <mergeCell ref="G3:G4"/>
  </mergeCells>
  <conditionalFormatting sqref="I5:K24">
    <cfRule type="containsBlanks" priority="2" stopIfTrue="1">
      <formula>LEN(TRIM(I5))=0</formula>
    </cfRule>
    <cfRule type="containsText" dxfId="5" priority="3" operator="containsText" text=".">
      <formula>NOT(ISERROR(SEARCH(".",I5)))</formula>
    </cfRule>
    <cfRule type="containsText" dxfId="4" priority="7" operator="containsText" text="x">
      <formula>NOT(ISERROR(SEARCH("x",I5)))</formula>
    </cfRule>
    <cfRule type="cellIs" dxfId="3" priority="8" operator="greaterThanOrEqual">
      <formula>0</formula>
    </cfRule>
  </conditionalFormatting>
  <conditionalFormatting sqref="M5:O24">
    <cfRule type="containsBlanks" priority="1" stopIfTrue="1">
      <formula>LEN(TRIM(M5))=0</formula>
    </cfRule>
    <cfRule type="containsText" dxfId="2" priority="4" operator="containsText" text=".">
      <formula>NOT(ISERROR(SEARCH(".",M5)))</formula>
    </cfRule>
    <cfRule type="containsText" dxfId="1" priority="5" operator="containsText" text="x">
      <formula>NOT(ISERROR(SEARCH("x",M5)))</formula>
    </cfRule>
    <cfRule type="cellIs" dxfId="0" priority="6" operator="greaterThanOrEqual">
      <formula>0</formula>
    </cfRule>
  </conditionalFormatting>
  <dataValidations count="1">
    <dataValidation type="date" allowBlank="1" showInputMessage="1" showErrorMessage="1" sqref="H5:H24" xr:uid="{3690E970-883A-46D1-8956-D8AE6CECC9B9}">
      <formula1>1</formula1>
      <formula2>44196</formula2>
    </dataValidation>
  </dataValidations>
  <pageMargins left="0.7" right="0.7" top="0.75" bottom="0.75" header="0.3" footer="0.3"/>
  <pageSetup paperSize="5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3C665-70B6-4F95-9FDB-3F2043C89A37}">
  <sheetPr>
    <pageSetUpPr fitToPage="1"/>
  </sheetPr>
  <dimension ref="A1:AL30"/>
  <sheetViews>
    <sheetView zoomScale="80" zoomScaleNormal="80" workbookViewId="0">
      <pane ySplit="4" topLeftCell="A5" activePane="bottomLeft" state="frozen"/>
      <selection activeCell="A2" sqref="A2:M2"/>
      <selection pane="bottomLeft" activeCell="C17" sqref="C17"/>
    </sheetView>
  </sheetViews>
  <sheetFormatPr defaultColWidth="9.109375" defaultRowHeight="14.4" x14ac:dyDescent="0.3"/>
  <cols>
    <col min="1" max="1" width="4.6640625" style="51" customWidth="1"/>
    <col min="2" max="2" width="3.6640625" style="51" bestFit="1" customWidth="1"/>
    <col min="3" max="4" width="23.109375" style="51" bestFit="1" customWidth="1"/>
    <col min="5" max="5" width="6.6640625" style="51" bestFit="1" customWidth="1"/>
    <col min="6" max="6" width="9" style="51" bestFit="1" customWidth="1"/>
    <col min="7" max="7" width="9.88671875" style="51" bestFit="1" customWidth="1"/>
    <col min="8" max="8" width="11.77734375" style="75" customWidth="1"/>
    <col min="9" max="11" width="9.109375" style="51"/>
    <col min="12" max="12" width="4.88671875" style="47" hidden="1" customWidth="1"/>
    <col min="13" max="15" width="9.109375" style="76"/>
    <col min="16" max="16" width="4.88671875" style="47" hidden="1" customWidth="1"/>
    <col min="17" max="17" width="9.109375" style="51"/>
    <col min="18" max="18" width="5.109375" style="51" bestFit="1" customWidth="1"/>
    <col min="19" max="19" width="10.109375" style="52" bestFit="1" customWidth="1"/>
    <col min="20" max="20" width="10.109375" style="52" customWidth="1"/>
    <col min="21" max="21" width="10.109375" style="52" bestFit="1" customWidth="1"/>
    <col min="22" max="22" width="6.33203125" style="51" bestFit="1" customWidth="1"/>
    <col min="23" max="24" width="9.109375" style="47" customWidth="1"/>
    <col min="25" max="37" width="9.109375" style="82" hidden="1" customWidth="1"/>
    <col min="38" max="16384" width="9.109375" style="47"/>
  </cols>
  <sheetData>
    <row r="1" spans="1:37" ht="21" x14ac:dyDescent="0.4">
      <c r="A1" s="8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37" ht="18.600000000000001" thickBot="1" x14ac:dyDescent="0.4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M2" s="49" t="s">
        <v>2</v>
      </c>
      <c r="N2" s="81">
        <v>43430</v>
      </c>
      <c r="O2" s="81"/>
      <c r="P2" s="81"/>
      <c r="Q2" s="81"/>
    </row>
    <row r="3" spans="1:37" ht="19.5" customHeight="1" x14ac:dyDescent="0.3">
      <c r="A3" s="53" t="s">
        <v>4</v>
      </c>
      <c r="B3" s="54" t="s">
        <v>3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5" t="s">
        <v>68</v>
      </c>
      <c r="I3" s="54" t="s">
        <v>11</v>
      </c>
      <c r="J3" s="54"/>
      <c r="K3" s="54"/>
      <c r="L3" s="56"/>
      <c r="M3" s="54" t="s">
        <v>13</v>
      </c>
      <c r="N3" s="54"/>
      <c r="O3" s="54"/>
      <c r="P3" s="56"/>
      <c r="Q3" s="54" t="s">
        <v>14</v>
      </c>
      <c r="R3" s="54" t="s">
        <v>15</v>
      </c>
      <c r="S3" s="57" t="s">
        <v>60</v>
      </c>
      <c r="T3" s="57" t="s">
        <v>61</v>
      </c>
      <c r="U3" s="58" t="s">
        <v>71</v>
      </c>
      <c r="V3" s="54" t="s">
        <v>16</v>
      </c>
      <c r="Z3" s="82" t="s">
        <v>17</v>
      </c>
      <c r="AD3" s="82" t="s">
        <v>18</v>
      </c>
      <c r="AH3" s="82" t="s">
        <v>14</v>
      </c>
      <c r="AK3" s="82" t="s">
        <v>63</v>
      </c>
    </row>
    <row r="4" spans="1:37" ht="19.5" customHeight="1" thickBot="1" x14ac:dyDescent="0.35">
      <c r="A4" s="59"/>
      <c r="B4" s="60"/>
      <c r="C4" s="60"/>
      <c r="D4" s="60"/>
      <c r="E4" s="60"/>
      <c r="F4" s="60"/>
      <c r="G4" s="60"/>
      <c r="H4" s="61"/>
      <c r="I4" s="62">
        <v>1</v>
      </c>
      <c r="J4" s="62">
        <v>2</v>
      </c>
      <c r="K4" s="62">
        <v>3</v>
      </c>
      <c r="L4" s="63" t="s">
        <v>12</v>
      </c>
      <c r="M4" s="64">
        <v>1</v>
      </c>
      <c r="N4" s="64">
        <v>2</v>
      </c>
      <c r="O4" s="64">
        <v>3</v>
      </c>
      <c r="P4" s="63" t="s">
        <v>12</v>
      </c>
      <c r="Q4" s="60"/>
      <c r="R4" s="60"/>
      <c r="S4" s="65"/>
      <c r="T4" s="65"/>
      <c r="U4" s="66"/>
      <c r="V4" s="60"/>
      <c r="Y4" s="82" t="s">
        <v>10</v>
      </c>
      <c r="Z4" s="82">
        <v>1</v>
      </c>
      <c r="AA4" s="82">
        <v>2</v>
      </c>
      <c r="AB4" s="82">
        <v>3</v>
      </c>
      <c r="AC4" s="82" t="s">
        <v>12</v>
      </c>
      <c r="AD4" s="82">
        <v>1</v>
      </c>
      <c r="AE4" s="82">
        <v>2</v>
      </c>
      <c r="AF4" s="82">
        <v>3</v>
      </c>
      <c r="AG4" s="82" t="s">
        <v>12</v>
      </c>
      <c r="AK4" s="82" t="s">
        <v>65</v>
      </c>
    </row>
    <row r="5" spans="1:37" ht="19.5" customHeight="1" x14ac:dyDescent="0.3">
      <c r="A5" s="67"/>
      <c r="B5" s="68"/>
      <c r="C5" s="68"/>
      <c r="D5" s="68"/>
      <c r="E5" s="17" t="str">
        <f>IF(F5&lt;&gt;"",IF(F5&gt;109,"m&gt;109",IF(F5&gt;102,"m109",IF(F5&gt;96,"m102",IF(F5&gt;89,"m96",IF(F5&gt;81,"m89",IF(F5&gt;73,"m81",IF(F5&gt;67,"m73",IF(F5&gt;61,"m67",IF(F5&gt;55,"m61","m55"))))))))),"")</f>
        <v/>
      </c>
      <c r="F5" s="68"/>
      <c r="G5" s="68"/>
      <c r="H5" s="69"/>
      <c r="I5" s="68"/>
      <c r="J5" s="70"/>
      <c r="K5" s="68"/>
      <c r="L5" s="68"/>
      <c r="M5" s="68"/>
      <c r="N5" s="68"/>
      <c r="O5" s="68"/>
      <c r="P5" s="68">
        <f>AG5</f>
        <v>0</v>
      </c>
      <c r="Q5" s="79" t="str">
        <f>IF(M5="", "", AH5)</f>
        <v/>
      </c>
      <c r="R5" s="68"/>
      <c r="S5" s="18" t="str">
        <f>IF(Q5="", "", Q5*AK5)</f>
        <v/>
      </c>
      <c r="T5" s="18" t="str">
        <f>IF(Q5="","",10^(Tables!$D$3*((LOG10(F5/Tables!$D$4))^2))*Q5)</f>
        <v/>
      </c>
      <c r="U5" s="19" t="str">
        <f>IF(Q5="","",(VLOOKUP((YEAR($N$2)-Y5),SMM,2,FALSE))*T5)</f>
        <v/>
      </c>
      <c r="V5" s="68"/>
      <c r="Y5" s="82">
        <f>YEAR(H5)</f>
        <v>1900</v>
      </c>
      <c r="Z5" s="82">
        <f>IF(I5&gt;0, I5, 0)</f>
        <v>0</v>
      </c>
      <c r="AA5" s="82">
        <f>IF(J5&gt;0, J5, 0)</f>
        <v>0</v>
      </c>
      <c r="AB5" s="82">
        <f>IF(K5&gt;0, K5, 0)</f>
        <v>0</v>
      </c>
      <c r="AC5" s="82">
        <f>MAX(Z5:AB5)</f>
        <v>0</v>
      </c>
      <c r="AD5" s="82">
        <f>IF(M5&gt;0, M5, 0)</f>
        <v>0</v>
      </c>
      <c r="AE5" s="82">
        <f>IF(N5&gt;0, N5, 0)</f>
        <v>0</v>
      </c>
      <c r="AF5" s="82">
        <f>IF(O5&gt;0, O5, 0)</f>
        <v>0</v>
      </c>
      <c r="AG5" s="82">
        <f>MAX(AD5:AF5)</f>
        <v>0</v>
      </c>
      <c r="AH5" s="82" t="str">
        <f>IF(AI5=TRUE, AC5+AG5, "")</f>
        <v/>
      </c>
      <c r="AI5" s="82" t="b">
        <f>AND(AC5&gt;0, AG5&gt;0)</f>
        <v>0</v>
      </c>
      <c r="AK5" s="82" t="str">
        <f>_xlfn.IFS(Q5="","", F5&gt;109, Tables!$J$12, F5&gt;102,Tables!$J$11,F5&gt;96, Tables!$J$10, F5&gt;89, Tables!$J$9, F5&gt;81,Tables!$J$8, F5&gt;73, Tables!$J$7, F5&gt;67, Tables!$J$6, F5&gt;61, Tables!$J$5,F5&gt;55, Tables!$J$4, F5&lt;=55,Tables!$J$3)</f>
        <v/>
      </c>
    </row>
    <row r="6" spans="1:37" ht="19.5" customHeight="1" x14ac:dyDescent="0.3">
      <c r="A6" s="67"/>
      <c r="B6" s="68"/>
      <c r="C6" s="68"/>
      <c r="D6" s="68"/>
      <c r="E6" s="17" t="str">
        <f t="shared" ref="E6:E24" si="0">IF(F6&lt;&gt;"",IF(F6&gt;109,"m&gt;109",IF(F6&gt;102,"m109",IF(F6&gt;96,"m102",IF(F6&gt;89,"m96",IF(F6&gt;81,"m89",IF(F6&gt;73,"m81",IF(F6&gt;67,"m73",IF(F6&gt;61,"m67",IF(F6&gt;55,"m61","m55"))))))))),"")</f>
        <v/>
      </c>
      <c r="F6" s="68"/>
      <c r="G6" s="68"/>
      <c r="H6" s="69"/>
      <c r="I6" s="68"/>
      <c r="J6" s="70"/>
      <c r="K6" s="68"/>
      <c r="L6" s="68"/>
      <c r="M6" s="68"/>
      <c r="N6" s="68"/>
      <c r="O6" s="68"/>
      <c r="P6" s="68">
        <f t="shared" ref="P6:P24" si="1">AG6</f>
        <v>0</v>
      </c>
      <c r="Q6" s="79" t="str">
        <f>IF(M6="", "", AH6)</f>
        <v/>
      </c>
      <c r="R6" s="68"/>
      <c r="S6" s="18" t="str">
        <f>IF(Q6="", "", Q6*AK6)</f>
        <v/>
      </c>
      <c r="T6" s="18" t="str">
        <f>IF(Q6="","",10^(Tables!$D$3*((LOG10(F6/Tables!$D$4))^2))*Q6)</f>
        <v/>
      </c>
      <c r="U6" s="19" t="str">
        <f>IF(Q6="","",(VLOOKUP((YEAR($N$2)-Y6),SMM,2,FALSE))*T6)</f>
        <v/>
      </c>
      <c r="V6" s="68"/>
      <c r="Y6" s="82">
        <f>YEAR(H6)</f>
        <v>1900</v>
      </c>
      <c r="Z6" s="82">
        <f>IF(I6&gt;0, I6, 0)</f>
        <v>0</v>
      </c>
      <c r="AA6" s="82">
        <f>IF(J6&gt;0, J6, 0)</f>
        <v>0</v>
      </c>
      <c r="AB6" s="82">
        <f>IF(K6&gt;0, K6, 0)</f>
        <v>0</v>
      </c>
      <c r="AC6" s="82">
        <f t="shared" ref="AC6:AC24" si="2">MAX(Z6:AB6)</f>
        <v>0</v>
      </c>
      <c r="AD6" s="82">
        <f>IF(M6&gt;0, M6, 0)</f>
        <v>0</v>
      </c>
      <c r="AE6" s="82">
        <f>IF(N6&gt;0, N6, 0)</f>
        <v>0</v>
      </c>
      <c r="AF6" s="82">
        <f>IF(O6&gt;0, O6, 0)</f>
        <v>0</v>
      </c>
      <c r="AG6" s="82">
        <f t="shared" ref="AG6:AG24" si="3">MAX(AD6:AF6)</f>
        <v>0</v>
      </c>
      <c r="AH6" s="82" t="str">
        <f t="shared" ref="AH6:AH24" si="4">IF(AI6=TRUE, AC6+AG6, "")</f>
        <v/>
      </c>
      <c r="AI6" s="82" t="b">
        <f t="shared" ref="AI6:AI24" si="5">AND(AC6&gt;0, AG6&gt;0)</f>
        <v>0</v>
      </c>
      <c r="AK6" s="82" t="str">
        <f>_xlfn.IFS(Q6="","", F6&gt;109, Tables!$J$12, F6&gt;102,Tables!$J$11,F6&gt;96, Tables!$J$10, F6&gt;89, Tables!$J$9, F6&gt;81,Tables!$J$8, F6&gt;73, Tables!$J$7, F6&gt;67, Tables!$J$6, F6&gt;61, Tables!$J$5,F6&gt;55, Tables!$J$4, F6&lt;=55,Tables!$J$3)</f>
        <v/>
      </c>
    </row>
    <row r="7" spans="1:37" ht="19.5" customHeight="1" x14ac:dyDescent="0.3">
      <c r="A7" s="67"/>
      <c r="B7" s="68"/>
      <c r="C7" s="68"/>
      <c r="D7" s="68"/>
      <c r="E7" s="17" t="str">
        <f t="shared" si="0"/>
        <v/>
      </c>
      <c r="F7" s="68"/>
      <c r="G7" s="68"/>
      <c r="H7" s="69"/>
      <c r="I7" s="68"/>
      <c r="J7" s="70"/>
      <c r="K7" s="68"/>
      <c r="L7" s="68"/>
      <c r="M7" s="68"/>
      <c r="N7" s="68"/>
      <c r="O7" s="68"/>
      <c r="P7" s="68">
        <f t="shared" si="1"/>
        <v>0</v>
      </c>
      <c r="Q7" s="79" t="str">
        <f>IF(M7="", "", AH7)</f>
        <v/>
      </c>
      <c r="R7" s="68"/>
      <c r="S7" s="18" t="str">
        <f>IF(Q7="", "", Q7*AK7)</f>
        <v/>
      </c>
      <c r="T7" s="18" t="str">
        <f>IF(Q7="","",10^(Tables!$D$3*((LOG10(F7/Tables!$D$4))^2))*Q7)</f>
        <v/>
      </c>
      <c r="U7" s="19" t="str">
        <f>IF(Q7="","",(VLOOKUP((YEAR($N$2)-Y7),SMM,2,FALSE))*T7)</f>
        <v/>
      </c>
      <c r="V7" s="68"/>
      <c r="Y7" s="82">
        <f>YEAR(H7)</f>
        <v>1900</v>
      </c>
      <c r="Z7" s="82">
        <f>IF(I7&gt;0, I7, 0)</f>
        <v>0</v>
      </c>
      <c r="AA7" s="82">
        <f>IF(J7&gt;0, J7, 0)</f>
        <v>0</v>
      </c>
      <c r="AB7" s="82">
        <f>IF(K7&gt;0, K7, 0)</f>
        <v>0</v>
      </c>
      <c r="AC7" s="82">
        <f t="shared" si="2"/>
        <v>0</v>
      </c>
      <c r="AD7" s="82">
        <f>IF(M7&gt;0, M7, 0)</f>
        <v>0</v>
      </c>
      <c r="AE7" s="82">
        <f>IF(N7&gt;0, N7, 0)</f>
        <v>0</v>
      </c>
      <c r="AF7" s="82">
        <f>IF(O7&gt;0, O7, 0)</f>
        <v>0</v>
      </c>
      <c r="AG7" s="82">
        <f t="shared" si="3"/>
        <v>0</v>
      </c>
      <c r="AH7" s="82" t="str">
        <f t="shared" si="4"/>
        <v/>
      </c>
      <c r="AI7" s="82" t="b">
        <f t="shared" si="5"/>
        <v>0</v>
      </c>
      <c r="AK7" s="82" t="str">
        <f>_xlfn.IFS(Q7="","", F7&gt;109, Tables!$J$12, F7&gt;102,Tables!$J$11,F7&gt;96, Tables!$J$10, F7&gt;89, Tables!$J$9, F7&gt;81,Tables!$J$8, F7&gt;73, Tables!$J$7, F7&gt;67, Tables!$J$6, F7&gt;61, Tables!$J$5,F7&gt;55, Tables!$J$4, F7&lt;=55,Tables!$J$3)</f>
        <v/>
      </c>
    </row>
    <row r="8" spans="1:37" ht="19.5" customHeight="1" x14ac:dyDescent="0.3">
      <c r="A8" s="67"/>
      <c r="B8" s="68"/>
      <c r="C8" s="68"/>
      <c r="D8" s="68"/>
      <c r="E8" s="17" t="str">
        <f t="shared" si="0"/>
        <v/>
      </c>
      <c r="F8" s="68"/>
      <c r="G8" s="68"/>
      <c r="H8" s="69"/>
      <c r="I8" s="68"/>
      <c r="J8" s="70"/>
      <c r="K8" s="68"/>
      <c r="L8" s="68"/>
      <c r="M8" s="68"/>
      <c r="N8" s="68"/>
      <c r="O8" s="68"/>
      <c r="P8" s="68">
        <f t="shared" si="1"/>
        <v>0</v>
      </c>
      <c r="Q8" s="79" t="str">
        <f>IF(M8="", "", AH8)</f>
        <v/>
      </c>
      <c r="R8" s="68"/>
      <c r="S8" s="18" t="str">
        <f>IF(Q8="", "", Q8*AK8)</f>
        <v/>
      </c>
      <c r="T8" s="18" t="str">
        <f>IF(Q8="","",10^(Tables!$D$3*((LOG10(F8/Tables!$D$4))^2))*Q8)</f>
        <v/>
      </c>
      <c r="U8" s="19" t="str">
        <f>IF(Q8="","",(VLOOKUP((YEAR($N$2)-Y8),SMM,2,FALSE))*T8)</f>
        <v/>
      </c>
      <c r="V8" s="68"/>
      <c r="Y8" s="82">
        <f>YEAR(H8)</f>
        <v>1900</v>
      </c>
      <c r="Z8" s="82">
        <f>IF(I8&gt;0, I8, 0)</f>
        <v>0</v>
      </c>
      <c r="AA8" s="82">
        <f>IF(J8&gt;0, J8, 0)</f>
        <v>0</v>
      </c>
      <c r="AB8" s="82">
        <f>IF(K8&gt;0, K8, 0)</f>
        <v>0</v>
      </c>
      <c r="AC8" s="82">
        <f t="shared" si="2"/>
        <v>0</v>
      </c>
      <c r="AD8" s="82">
        <f>IF(M8&gt;0, M8, 0)</f>
        <v>0</v>
      </c>
      <c r="AE8" s="82">
        <f>IF(N8&gt;0, N8, 0)</f>
        <v>0</v>
      </c>
      <c r="AF8" s="82">
        <f>IF(O8&gt;0, O8, 0)</f>
        <v>0</v>
      </c>
      <c r="AG8" s="82">
        <f t="shared" si="3"/>
        <v>0</v>
      </c>
      <c r="AH8" s="82" t="str">
        <f t="shared" si="4"/>
        <v/>
      </c>
      <c r="AI8" s="82" t="b">
        <f t="shared" si="5"/>
        <v>0</v>
      </c>
      <c r="AK8" s="82" t="str">
        <f>_xlfn.IFS(Q8="","", F8&gt;109, Tables!$J$12, F8&gt;102,Tables!$J$11,F8&gt;96, Tables!$J$10, F8&gt;89, Tables!$J$9, F8&gt;81,Tables!$J$8, F8&gt;73, Tables!$J$7, F8&gt;67, Tables!$J$6, F8&gt;61, Tables!$J$5,F8&gt;55, Tables!$J$4, F8&lt;=55,Tables!$J$3)</f>
        <v/>
      </c>
    </row>
    <row r="9" spans="1:37" ht="19.5" customHeight="1" x14ac:dyDescent="0.3">
      <c r="A9" s="67"/>
      <c r="B9" s="68"/>
      <c r="C9" s="68"/>
      <c r="D9" s="68"/>
      <c r="E9" s="17" t="str">
        <f t="shared" si="0"/>
        <v/>
      </c>
      <c r="F9" s="68"/>
      <c r="G9" s="68"/>
      <c r="H9" s="69"/>
      <c r="I9" s="68"/>
      <c r="J9" s="70"/>
      <c r="K9" s="68"/>
      <c r="L9" s="68"/>
      <c r="M9" s="68"/>
      <c r="N9" s="68"/>
      <c r="O9" s="68"/>
      <c r="P9" s="68">
        <f t="shared" si="1"/>
        <v>0</v>
      </c>
      <c r="Q9" s="79" t="str">
        <f>IF(M9="", "", AH9)</f>
        <v/>
      </c>
      <c r="R9" s="68"/>
      <c r="S9" s="18" t="str">
        <f>IF(Q9="", "", Q9*AK9)</f>
        <v/>
      </c>
      <c r="T9" s="18" t="str">
        <f>IF(Q9="","",10^(Tables!$D$3*((LOG10(F9/Tables!$D$4))^2))*Q9)</f>
        <v/>
      </c>
      <c r="U9" s="19" t="str">
        <f>IF(Q9="","",(VLOOKUP((YEAR($N$2)-Y9),SMM,2,FALSE))*T9)</f>
        <v/>
      </c>
      <c r="V9" s="68"/>
      <c r="Y9" s="82">
        <f>YEAR(H9)</f>
        <v>1900</v>
      </c>
      <c r="Z9" s="82">
        <f>IF(I9&gt;0, I9, 0)</f>
        <v>0</v>
      </c>
      <c r="AA9" s="82">
        <f>IF(J9&gt;0, J9, 0)</f>
        <v>0</v>
      </c>
      <c r="AB9" s="82">
        <f>IF(K9&gt;0, K9, 0)</f>
        <v>0</v>
      </c>
      <c r="AC9" s="82">
        <f t="shared" si="2"/>
        <v>0</v>
      </c>
      <c r="AD9" s="82">
        <f>IF(M9&gt;0, M9, 0)</f>
        <v>0</v>
      </c>
      <c r="AE9" s="82">
        <f>IF(N9&gt;0, N9, 0)</f>
        <v>0</v>
      </c>
      <c r="AF9" s="82">
        <f>IF(O9&gt;0, O9, 0)</f>
        <v>0</v>
      </c>
      <c r="AG9" s="82">
        <f t="shared" si="3"/>
        <v>0</v>
      </c>
      <c r="AH9" s="82" t="str">
        <f t="shared" si="4"/>
        <v/>
      </c>
      <c r="AI9" s="82" t="b">
        <f t="shared" si="5"/>
        <v>0</v>
      </c>
      <c r="AK9" s="82" t="str">
        <f>_xlfn.IFS(Q9="","", F9&gt;109, Tables!$J$12, F9&gt;102,Tables!$J$11,F9&gt;96, Tables!$J$10, F9&gt;89, Tables!$J$9, F9&gt;81,Tables!$J$8, F9&gt;73, Tables!$J$7, F9&gt;67, Tables!$J$6, F9&gt;61, Tables!$J$5,F9&gt;55, Tables!$J$4, F9&lt;=55,Tables!$J$3)</f>
        <v/>
      </c>
    </row>
    <row r="10" spans="1:37" ht="19.5" customHeight="1" x14ac:dyDescent="0.3">
      <c r="A10" s="67"/>
      <c r="B10" s="68"/>
      <c r="C10" s="68"/>
      <c r="D10" s="68"/>
      <c r="E10" s="17" t="str">
        <f t="shared" si="0"/>
        <v/>
      </c>
      <c r="F10" s="68"/>
      <c r="G10" s="68"/>
      <c r="H10" s="69"/>
      <c r="I10" s="68"/>
      <c r="J10" s="70"/>
      <c r="K10" s="68"/>
      <c r="L10" s="68"/>
      <c r="M10" s="68"/>
      <c r="N10" s="68"/>
      <c r="O10" s="68"/>
      <c r="P10" s="68">
        <f t="shared" si="1"/>
        <v>0</v>
      </c>
      <c r="Q10" s="79" t="str">
        <f>IF(M10="", "", AH10)</f>
        <v/>
      </c>
      <c r="R10" s="68"/>
      <c r="S10" s="18" t="str">
        <f>IF(Q10="", "", Q10*AK10)</f>
        <v/>
      </c>
      <c r="T10" s="18" t="str">
        <f>IF(Q10="","",10^(Tables!$D$3*((LOG10(F10/Tables!$D$4))^2))*Q10)</f>
        <v/>
      </c>
      <c r="U10" s="19" t="str">
        <f>IF(Q10="","",(VLOOKUP((YEAR($N$2)-Y10),SMM,2,FALSE))*T10)</f>
        <v/>
      </c>
      <c r="V10" s="68"/>
      <c r="Y10" s="82">
        <f>YEAR(H10)</f>
        <v>1900</v>
      </c>
      <c r="Z10" s="82">
        <f>IF(I10&gt;0, I10, 0)</f>
        <v>0</v>
      </c>
      <c r="AA10" s="82">
        <f>IF(J10&gt;0, J10, 0)</f>
        <v>0</v>
      </c>
      <c r="AB10" s="82">
        <f>IF(K10&gt;0, K10, 0)</f>
        <v>0</v>
      </c>
      <c r="AC10" s="82">
        <f t="shared" si="2"/>
        <v>0</v>
      </c>
      <c r="AD10" s="82">
        <f>IF(M10&gt;0, M10, 0)</f>
        <v>0</v>
      </c>
      <c r="AE10" s="82">
        <f>IF(N10&gt;0, N10, 0)</f>
        <v>0</v>
      </c>
      <c r="AF10" s="82">
        <f>IF(O10&gt;0, O10, 0)</f>
        <v>0</v>
      </c>
      <c r="AG10" s="82">
        <f t="shared" si="3"/>
        <v>0</v>
      </c>
      <c r="AH10" s="82" t="str">
        <f t="shared" si="4"/>
        <v/>
      </c>
      <c r="AI10" s="82" t="b">
        <f t="shared" si="5"/>
        <v>0</v>
      </c>
      <c r="AK10" s="82" t="str">
        <f>_xlfn.IFS(Q10="","", F10&gt;109, Tables!$J$12, F10&gt;102,Tables!$J$11,F10&gt;96, Tables!$J$10, F10&gt;89, Tables!$J$9, F10&gt;81,Tables!$J$8, F10&gt;73, Tables!$J$7, F10&gt;67, Tables!$J$6, F10&gt;61, Tables!$J$5,F10&gt;55, Tables!$J$4, F10&lt;=55,Tables!$J$3)</f>
        <v/>
      </c>
    </row>
    <row r="11" spans="1:37" ht="19.5" customHeight="1" x14ac:dyDescent="0.3">
      <c r="A11" s="67"/>
      <c r="B11" s="68"/>
      <c r="C11" s="68"/>
      <c r="D11" s="68"/>
      <c r="E11" s="17" t="str">
        <f t="shared" si="0"/>
        <v/>
      </c>
      <c r="F11" s="68"/>
      <c r="G11" s="68"/>
      <c r="H11" s="69"/>
      <c r="I11" s="68"/>
      <c r="J11" s="70"/>
      <c r="K11" s="68"/>
      <c r="L11" s="68"/>
      <c r="M11" s="68"/>
      <c r="N11" s="68"/>
      <c r="O11" s="68"/>
      <c r="P11" s="68">
        <f t="shared" si="1"/>
        <v>0</v>
      </c>
      <c r="Q11" s="79" t="str">
        <f>IF(M11="", "", AH11)</f>
        <v/>
      </c>
      <c r="R11" s="68"/>
      <c r="S11" s="18" t="str">
        <f>IF(Q11="", "", Q11*AK11)</f>
        <v/>
      </c>
      <c r="T11" s="18" t="str">
        <f>IF(Q11="","",10^(Tables!$D$3*((LOG10(F11/Tables!$D$4))^2))*Q11)</f>
        <v/>
      </c>
      <c r="U11" s="19" t="str">
        <f>IF(Q11="","",(VLOOKUP((YEAR($N$2)-Y11),SMM,2,FALSE))*T11)</f>
        <v/>
      </c>
      <c r="V11" s="68"/>
      <c r="Y11" s="82">
        <f>YEAR(H11)</f>
        <v>1900</v>
      </c>
      <c r="Z11" s="82">
        <f>IF(I11&gt;0, I11, 0)</f>
        <v>0</v>
      </c>
      <c r="AA11" s="82">
        <f>IF(J11&gt;0, J11, 0)</f>
        <v>0</v>
      </c>
      <c r="AB11" s="82">
        <f>IF(K11&gt;0, K11, 0)</f>
        <v>0</v>
      </c>
      <c r="AC11" s="82">
        <f t="shared" si="2"/>
        <v>0</v>
      </c>
      <c r="AD11" s="82">
        <f>IF(M11&gt;0, M11, 0)</f>
        <v>0</v>
      </c>
      <c r="AE11" s="82">
        <f>IF(N11&gt;0, N11, 0)</f>
        <v>0</v>
      </c>
      <c r="AF11" s="82">
        <f>IF(O11&gt;0, O11, 0)</f>
        <v>0</v>
      </c>
      <c r="AG11" s="82">
        <f t="shared" si="3"/>
        <v>0</v>
      </c>
      <c r="AH11" s="82" t="str">
        <f t="shared" si="4"/>
        <v/>
      </c>
      <c r="AI11" s="82" t="b">
        <f t="shared" si="5"/>
        <v>0</v>
      </c>
      <c r="AK11" s="82" t="str">
        <f>_xlfn.IFS(Q11="","", F11&gt;109, Tables!$J$12, F11&gt;102,Tables!$J$11,F11&gt;96, Tables!$J$10, F11&gt;89, Tables!$J$9, F11&gt;81,Tables!$J$8, F11&gt;73, Tables!$J$7, F11&gt;67, Tables!$J$6, F11&gt;61, Tables!$J$5,F11&gt;55, Tables!$J$4, F11&lt;=55,Tables!$J$3)</f>
        <v/>
      </c>
    </row>
    <row r="12" spans="1:37" ht="19.5" customHeight="1" x14ac:dyDescent="0.3">
      <c r="A12" s="67"/>
      <c r="B12" s="68"/>
      <c r="C12" s="68"/>
      <c r="D12" s="68"/>
      <c r="E12" s="17" t="str">
        <f t="shared" si="0"/>
        <v/>
      </c>
      <c r="F12" s="68"/>
      <c r="G12" s="68"/>
      <c r="H12" s="69"/>
      <c r="I12" s="68"/>
      <c r="J12" s="70"/>
      <c r="K12" s="68"/>
      <c r="L12" s="68"/>
      <c r="M12" s="68"/>
      <c r="N12" s="68"/>
      <c r="O12" s="68"/>
      <c r="P12" s="68">
        <f t="shared" si="1"/>
        <v>0</v>
      </c>
      <c r="Q12" s="79" t="str">
        <f>IF(M12="", "", AH12)</f>
        <v/>
      </c>
      <c r="R12" s="68"/>
      <c r="S12" s="18" t="str">
        <f>IF(Q12="", "", Q12*AK12)</f>
        <v/>
      </c>
      <c r="T12" s="18" t="str">
        <f>IF(Q12="","",10^(Tables!$D$3*((LOG10(F12/Tables!$D$4))^2))*Q12)</f>
        <v/>
      </c>
      <c r="U12" s="19" t="str">
        <f>IF(Q12="","",(VLOOKUP((YEAR($N$2)-Y12),SMM,2,FALSE))*T12)</f>
        <v/>
      </c>
      <c r="V12" s="68"/>
      <c r="Y12" s="82">
        <f>YEAR(H12)</f>
        <v>1900</v>
      </c>
      <c r="Z12" s="82">
        <f>IF(I12&gt;0, I12, 0)</f>
        <v>0</v>
      </c>
      <c r="AA12" s="82">
        <f>IF(J12&gt;0, J12, 0)</f>
        <v>0</v>
      </c>
      <c r="AB12" s="82">
        <f>IF(K12&gt;0, K12, 0)</f>
        <v>0</v>
      </c>
      <c r="AC12" s="82">
        <f t="shared" si="2"/>
        <v>0</v>
      </c>
      <c r="AD12" s="82">
        <f>IF(M12&gt;0, M12, 0)</f>
        <v>0</v>
      </c>
      <c r="AE12" s="82">
        <f>IF(N12&gt;0, N12, 0)</f>
        <v>0</v>
      </c>
      <c r="AF12" s="82">
        <f>IF(O12&gt;0, O12, 0)</f>
        <v>0</v>
      </c>
      <c r="AG12" s="82">
        <f t="shared" si="3"/>
        <v>0</v>
      </c>
      <c r="AH12" s="82" t="str">
        <f t="shared" si="4"/>
        <v/>
      </c>
      <c r="AI12" s="82" t="b">
        <f t="shared" si="5"/>
        <v>0</v>
      </c>
      <c r="AK12" s="82" t="str">
        <f>_xlfn.IFS(Q12="","", F12&gt;109, Tables!$J$12, F12&gt;102,Tables!$J$11,F12&gt;96, Tables!$J$10, F12&gt;89, Tables!$J$9, F12&gt;81,Tables!$J$8, F12&gt;73, Tables!$J$7, F12&gt;67, Tables!$J$6, F12&gt;61, Tables!$J$5,F12&gt;55, Tables!$J$4, F12&lt;=55,Tables!$J$3)</f>
        <v/>
      </c>
    </row>
    <row r="13" spans="1:37" ht="19.5" customHeight="1" x14ac:dyDescent="0.3">
      <c r="A13" s="67"/>
      <c r="B13" s="68"/>
      <c r="C13" s="68"/>
      <c r="D13" s="68"/>
      <c r="E13" s="17" t="str">
        <f t="shared" si="0"/>
        <v/>
      </c>
      <c r="F13" s="68"/>
      <c r="G13" s="68"/>
      <c r="H13" s="69"/>
      <c r="I13" s="68"/>
      <c r="J13" s="70"/>
      <c r="K13" s="68"/>
      <c r="L13" s="68"/>
      <c r="M13" s="68"/>
      <c r="N13" s="68"/>
      <c r="O13" s="68"/>
      <c r="P13" s="68">
        <f t="shared" si="1"/>
        <v>0</v>
      </c>
      <c r="Q13" s="79" t="str">
        <f>IF(M13="", "", AH13)</f>
        <v/>
      </c>
      <c r="R13" s="68"/>
      <c r="S13" s="18" t="str">
        <f>IF(Q13="", "", Q13*AK13)</f>
        <v/>
      </c>
      <c r="T13" s="18" t="str">
        <f>IF(Q13="","",10^(Tables!$D$3*((LOG10(F13/Tables!$D$4))^2))*Q13)</f>
        <v/>
      </c>
      <c r="U13" s="19" t="str">
        <f>IF(Q13="","",(VLOOKUP((YEAR($N$2)-Y13),SMM,2,FALSE))*T13)</f>
        <v/>
      </c>
      <c r="V13" s="68"/>
      <c r="Y13" s="82">
        <f>YEAR(H13)</f>
        <v>1900</v>
      </c>
      <c r="Z13" s="82">
        <f>IF(I13&gt;0, I13, 0)</f>
        <v>0</v>
      </c>
      <c r="AA13" s="82">
        <f>IF(J13&gt;0, J13, 0)</f>
        <v>0</v>
      </c>
      <c r="AB13" s="82">
        <f>IF(K13&gt;0, K13, 0)</f>
        <v>0</v>
      </c>
      <c r="AC13" s="82">
        <f t="shared" si="2"/>
        <v>0</v>
      </c>
      <c r="AD13" s="82">
        <f>IF(M13&gt;0, M13, 0)</f>
        <v>0</v>
      </c>
      <c r="AE13" s="82">
        <f>IF(N13&gt;0, N13, 0)</f>
        <v>0</v>
      </c>
      <c r="AF13" s="82">
        <f>IF(O13&gt;0, O13, 0)</f>
        <v>0</v>
      </c>
      <c r="AG13" s="82">
        <f t="shared" si="3"/>
        <v>0</v>
      </c>
      <c r="AH13" s="82" t="str">
        <f t="shared" si="4"/>
        <v/>
      </c>
      <c r="AI13" s="82" t="b">
        <f t="shared" si="5"/>
        <v>0</v>
      </c>
      <c r="AK13" s="82" t="str">
        <f>_xlfn.IFS(Q13="","", F13&gt;109, Tables!$J$12, F13&gt;102,Tables!$J$11,F13&gt;96, Tables!$J$10, F13&gt;89, Tables!$J$9, F13&gt;81,Tables!$J$8, F13&gt;73, Tables!$J$7, F13&gt;67, Tables!$J$6, F13&gt;61, Tables!$J$5,F13&gt;55, Tables!$J$4, F13&lt;=55,Tables!$J$3)</f>
        <v/>
      </c>
    </row>
    <row r="14" spans="1:37" ht="19.5" customHeight="1" x14ac:dyDescent="0.3">
      <c r="A14" s="67"/>
      <c r="B14" s="68"/>
      <c r="C14" s="68"/>
      <c r="D14" s="68"/>
      <c r="E14" s="17" t="str">
        <f t="shared" si="0"/>
        <v/>
      </c>
      <c r="F14" s="68"/>
      <c r="G14" s="68"/>
      <c r="H14" s="69"/>
      <c r="I14" s="68"/>
      <c r="J14" s="70"/>
      <c r="K14" s="68"/>
      <c r="L14" s="68"/>
      <c r="M14" s="68"/>
      <c r="N14" s="68"/>
      <c r="O14" s="68"/>
      <c r="P14" s="68">
        <f t="shared" si="1"/>
        <v>0</v>
      </c>
      <c r="Q14" s="79" t="str">
        <f>IF(M14="", "", AH14)</f>
        <v/>
      </c>
      <c r="R14" s="68"/>
      <c r="S14" s="18" t="str">
        <f>IF(Q14="", "", Q14*AK14)</f>
        <v/>
      </c>
      <c r="T14" s="18" t="str">
        <f>IF(Q14="","",10^(Tables!$D$3*((LOG10(F14/Tables!$D$4))^2))*Q14)</f>
        <v/>
      </c>
      <c r="U14" s="19" t="str">
        <f>IF(Q14="","",(VLOOKUP((YEAR($N$2)-Y14),SMM,2,FALSE))*T14)</f>
        <v/>
      </c>
      <c r="V14" s="68"/>
      <c r="Y14" s="82">
        <f>YEAR(H14)</f>
        <v>1900</v>
      </c>
      <c r="Z14" s="82">
        <f>IF(I14&gt;0, I14, 0)</f>
        <v>0</v>
      </c>
      <c r="AA14" s="82">
        <f>IF(J14&gt;0, J14, 0)</f>
        <v>0</v>
      </c>
      <c r="AB14" s="82">
        <f>IF(K14&gt;0, K14, 0)</f>
        <v>0</v>
      </c>
      <c r="AC14" s="82">
        <f t="shared" si="2"/>
        <v>0</v>
      </c>
      <c r="AD14" s="82">
        <f>IF(M14&gt;0, M14, 0)</f>
        <v>0</v>
      </c>
      <c r="AE14" s="82">
        <f>IF(N14&gt;0, N14, 0)</f>
        <v>0</v>
      </c>
      <c r="AF14" s="82">
        <f>IF(O14&gt;0, O14, 0)</f>
        <v>0</v>
      </c>
      <c r="AG14" s="82">
        <f t="shared" si="3"/>
        <v>0</v>
      </c>
      <c r="AH14" s="82" t="str">
        <f t="shared" si="4"/>
        <v/>
      </c>
      <c r="AI14" s="82" t="b">
        <f t="shared" si="5"/>
        <v>0</v>
      </c>
      <c r="AK14" s="82" t="str">
        <f>_xlfn.IFS(Q14="","", F14&gt;109, Tables!$J$12, F14&gt;102,Tables!$J$11,F14&gt;96, Tables!$J$10, F14&gt;89, Tables!$J$9, F14&gt;81,Tables!$J$8, F14&gt;73, Tables!$J$7, F14&gt;67, Tables!$J$6, F14&gt;61, Tables!$J$5,F14&gt;55, Tables!$J$4, F14&lt;=55,Tables!$J$3)</f>
        <v/>
      </c>
    </row>
    <row r="15" spans="1:37" ht="19.5" customHeight="1" x14ac:dyDescent="0.3">
      <c r="A15" s="67"/>
      <c r="B15" s="68"/>
      <c r="C15" s="68"/>
      <c r="D15" s="68"/>
      <c r="E15" s="17" t="str">
        <f t="shared" si="0"/>
        <v/>
      </c>
      <c r="F15" s="68"/>
      <c r="G15" s="68"/>
      <c r="H15" s="69"/>
      <c r="I15" s="68"/>
      <c r="J15" s="70"/>
      <c r="K15" s="68"/>
      <c r="L15" s="68"/>
      <c r="M15" s="68"/>
      <c r="N15" s="68"/>
      <c r="O15" s="68"/>
      <c r="P15" s="68">
        <f t="shared" si="1"/>
        <v>0</v>
      </c>
      <c r="Q15" s="79" t="str">
        <f>IF(M15="", "", AH15)</f>
        <v/>
      </c>
      <c r="R15" s="68"/>
      <c r="S15" s="18" t="str">
        <f>IF(Q15="", "", Q15*AK15)</f>
        <v/>
      </c>
      <c r="T15" s="18" t="str">
        <f>IF(Q15="","",10^(Tables!$D$3*((LOG10(F15/Tables!$D$4))^2))*Q15)</f>
        <v/>
      </c>
      <c r="U15" s="19" t="str">
        <f>IF(Q15="","",(VLOOKUP((YEAR($N$2)-Y15),SMM,2,FALSE))*T15)</f>
        <v/>
      </c>
      <c r="V15" s="68"/>
      <c r="Y15" s="82">
        <f>YEAR(H15)</f>
        <v>1900</v>
      </c>
      <c r="Z15" s="82">
        <f>IF(I15&gt;0, I15, 0)</f>
        <v>0</v>
      </c>
      <c r="AA15" s="82">
        <f>IF(J15&gt;0, J15, 0)</f>
        <v>0</v>
      </c>
      <c r="AB15" s="82">
        <f>IF(K15&gt;0, K15, 0)</f>
        <v>0</v>
      </c>
      <c r="AC15" s="82">
        <f t="shared" si="2"/>
        <v>0</v>
      </c>
      <c r="AD15" s="82">
        <f>IF(M15&gt;0, M15, 0)</f>
        <v>0</v>
      </c>
      <c r="AE15" s="82">
        <f>IF(N15&gt;0, N15, 0)</f>
        <v>0</v>
      </c>
      <c r="AF15" s="82">
        <f>IF(O15&gt;0, O15, 0)</f>
        <v>0</v>
      </c>
      <c r="AG15" s="82">
        <f t="shared" si="3"/>
        <v>0</v>
      </c>
      <c r="AH15" s="82" t="str">
        <f t="shared" si="4"/>
        <v/>
      </c>
      <c r="AI15" s="82" t="b">
        <f t="shared" si="5"/>
        <v>0</v>
      </c>
      <c r="AK15" s="82" t="str">
        <f>_xlfn.IFS(Q15="","", F15&gt;109, Tables!$J$12, F15&gt;102,Tables!$J$11,F15&gt;96, Tables!$J$10, F15&gt;89, Tables!$J$9, F15&gt;81,Tables!$J$8, F15&gt;73, Tables!$J$7, F15&gt;67, Tables!$J$6, F15&gt;61, Tables!$J$5,F15&gt;55, Tables!$J$4, F15&lt;=55,Tables!$J$3)</f>
        <v/>
      </c>
    </row>
    <row r="16" spans="1:37" ht="19.5" customHeight="1" x14ac:dyDescent="0.3">
      <c r="A16" s="67"/>
      <c r="B16" s="68"/>
      <c r="C16" s="68"/>
      <c r="D16" s="68"/>
      <c r="E16" s="17" t="str">
        <f t="shared" si="0"/>
        <v/>
      </c>
      <c r="F16" s="68"/>
      <c r="G16" s="68"/>
      <c r="H16" s="69"/>
      <c r="I16" s="68"/>
      <c r="J16" s="70"/>
      <c r="K16" s="68"/>
      <c r="L16" s="68"/>
      <c r="M16" s="68"/>
      <c r="N16" s="68"/>
      <c r="O16" s="68"/>
      <c r="P16" s="68">
        <f t="shared" si="1"/>
        <v>0</v>
      </c>
      <c r="Q16" s="79" t="str">
        <f>IF(M16="", "", AH16)</f>
        <v/>
      </c>
      <c r="R16" s="68"/>
      <c r="S16" s="18" t="str">
        <f>IF(Q16="", "", Q16*AK16)</f>
        <v/>
      </c>
      <c r="T16" s="18" t="str">
        <f>IF(Q16="","",10^(Tables!$D$3*((LOG10(F16/Tables!$D$4))^2))*Q16)</f>
        <v/>
      </c>
      <c r="U16" s="19" t="str">
        <f>IF(Q16="","",(VLOOKUP((YEAR($N$2)-Y16),SMM,2,FALSE))*T16)</f>
        <v/>
      </c>
      <c r="V16" s="68"/>
      <c r="Y16" s="82">
        <f>YEAR(H16)</f>
        <v>1900</v>
      </c>
      <c r="Z16" s="82">
        <f>IF(I16&gt;0, I16, 0)</f>
        <v>0</v>
      </c>
      <c r="AA16" s="82">
        <f>IF(J16&gt;0, J16, 0)</f>
        <v>0</v>
      </c>
      <c r="AB16" s="82">
        <f>IF(K16&gt;0, K16, 0)</f>
        <v>0</v>
      </c>
      <c r="AC16" s="82">
        <f t="shared" si="2"/>
        <v>0</v>
      </c>
      <c r="AD16" s="82">
        <f>IF(M16&gt;0, M16, 0)</f>
        <v>0</v>
      </c>
      <c r="AE16" s="82">
        <f>IF(N16&gt;0, N16, 0)</f>
        <v>0</v>
      </c>
      <c r="AF16" s="82">
        <f>IF(O16&gt;0, O16, 0)</f>
        <v>0</v>
      </c>
      <c r="AG16" s="82">
        <f t="shared" si="3"/>
        <v>0</v>
      </c>
      <c r="AH16" s="82" t="str">
        <f t="shared" si="4"/>
        <v/>
      </c>
      <c r="AI16" s="82" t="b">
        <f t="shared" si="5"/>
        <v>0</v>
      </c>
      <c r="AK16" s="82" t="str">
        <f>_xlfn.IFS(Q16="","", F16&gt;109, Tables!$J$12, F16&gt;102,Tables!$J$11,F16&gt;96, Tables!$J$10, F16&gt;89, Tables!$J$9, F16&gt;81,Tables!$J$8, F16&gt;73, Tables!$J$7, F16&gt;67, Tables!$J$6, F16&gt;61, Tables!$J$5,F16&gt;55, Tables!$J$4, F16&lt;=55,Tables!$J$3)</f>
        <v/>
      </c>
    </row>
    <row r="17" spans="1:37" ht="19.5" customHeight="1" x14ac:dyDescent="0.3">
      <c r="A17" s="67"/>
      <c r="B17" s="68"/>
      <c r="C17" s="68"/>
      <c r="D17" s="68"/>
      <c r="E17" s="17" t="str">
        <f t="shared" si="0"/>
        <v/>
      </c>
      <c r="F17" s="68"/>
      <c r="G17" s="68"/>
      <c r="H17" s="69"/>
      <c r="I17" s="68"/>
      <c r="J17" s="70"/>
      <c r="K17" s="68"/>
      <c r="L17" s="68"/>
      <c r="M17" s="68"/>
      <c r="N17" s="68"/>
      <c r="O17" s="68"/>
      <c r="P17" s="68">
        <f t="shared" si="1"/>
        <v>0</v>
      </c>
      <c r="Q17" s="79" t="str">
        <f>IF(M17="", "", AH17)</f>
        <v/>
      </c>
      <c r="R17" s="68"/>
      <c r="S17" s="18" t="str">
        <f>IF(Q17="", "", Q17*AK17)</f>
        <v/>
      </c>
      <c r="T17" s="18" t="str">
        <f>IF(Q17="","",10^(Tables!$D$3*((LOG10(F17/Tables!$D$4))^2))*Q17)</f>
        <v/>
      </c>
      <c r="U17" s="19" t="str">
        <f>IF(Q17="","",(VLOOKUP((YEAR($N$2)-Y17),SMM,2,FALSE))*T17)</f>
        <v/>
      </c>
      <c r="V17" s="68"/>
      <c r="Y17" s="82">
        <f>YEAR(H17)</f>
        <v>1900</v>
      </c>
      <c r="Z17" s="82">
        <f>IF(I17&gt;0, I17, 0)</f>
        <v>0</v>
      </c>
      <c r="AA17" s="82">
        <f>IF(J17&gt;0, J17, 0)</f>
        <v>0</v>
      </c>
      <c r="AB17" s="82">
        <f>IF(K17&gt;0, K17, 0)</f>
        <v>0</v>
      </c>
      <c r="AC17" s="82">
        <f t="shared" si="2"/>
        <v>0</v>
      </c>
      <c r="AD17" s="82">
        <f>IF(M17&gt;0, M17, 0)</f>
        <v>0</v>
      </c>
      <c r="AE17" s="82">
        <f>IF(N17&gt;0, N17, 0)</f>
        <v>0</v>
      </c>
      <c r="AF17" s="82">
        <f>IF(O17&gt;0, O17, 0)</f>
        <v>0</v>
      </c>
      <c r="AG17" s="82">
        <f t="shared" si="3"/>
        <v>0</v>
      </c>
      <c r="AH17" s="82" t="str">
        <f t="shared" si="4"/>
        <v/>
      </c>
      <c r="AI17" s="82" t="b">
        <f t="shared" si="5"/>
        <v>0</v>
      </c>
      <c r="AK17" s="82" t="str">
        <f>_xlfn.IFS(Q17="","", F17&gt;109, Tables!$J$12, F17&gt;102,Tables!$J$11,F17&gt;96, Tables!$J$10, F17&gt;89, Tables!$J$9, F17&gt;81,Tables!$J$8, F17&gt;73, Tables!$J$7, F17&gt;67, Tables!$J$6, F17&gt;61, Tables!$J$5,F17&gt;55, Tables!$J$4, F17&lt;=55,Tables!$J$3)</f>
        <v/>
      </c>
    </row>
    <row r="18" spans="1:37" ht="19.5" customHeight="1" x14ac:dyDescent="0.3">
      <c r="A18" s="67"/>
      <c r="B18" s="68"/>
      <c r="C18" s="68"/>
      <c r="D18" s="68"/>
      <c r="E18" s="17" t="str">
        <f t="shared" si="0"/>
        <v/>
      </c>
      <c r="F18" s="68"/>
      <c r="G18" s="68"/>
      <c r="H18" s="69"/>
      <c r="I18" s="68"/>
      <c r="J18" s="70"/>
      <c r="K18" s="68"/>
      <c r="L18" s="68"/>
      <c r="M18" s="68"/>
      <c r="N18" s="68"/>
      <c r="O18" s="68"/>
      <c r="P18" s="68">
        <f t="shared" si="1"/>
        <v>0</v>
      </c>
      <c r="Q18" s="79" t="str">
        <f>IF(M18="", "", AH18)</f>
        <v/>
      </c>
      <c r="R18" s="68"/>
      <c r="S18" s="18" t="str">
        <f>IF(Q18="", "", Q18*AK18)</f>
        <v/>
      </c>
      <c r="T18" s="18" t="str">
        <f>IF(Q18="","",10^(Tables!$D$3*((LOG10(F18/Tables!$D$4))^2))*Q18)</f>
        <v/>
      </c>
      <c r="U18" s="19" t="str">
        <f>IF(Q18="","",(VLOOKUP((YEAR($N$2)-Y18),SMM,2,FALSE))*T18)</f>
        <v/>
      </c>
      <c r="V18" s="68"/>
      <c r="Y18" s="82">
        <f>YEAR(H18)</f>
        <v>1900</v>
      </c>
      <c r="Z18" s="82">
        <f>IF(I18&gt;0, I18, 0)</f>
        <v>0</v>
      </c>
      <c r="AA18" s="82">
        <f>IF(J18&gt;0, J18, 0)</f>
        <v>0</v>
      </c>
      <c r="AB18" s="82">
        <f>IF(K18&gt;0, K18, 0)</f>
        <v>0</v>
      </c>
      <c r="AC18" s="82">
        <f t="shared" si="2"/>
        <v>0</v>
      </c>
      <c r="AD18" s="82">
        <f>IF(M18&gt;0, M18, 0)</f>
        <v>0</v>
      </c>
      <c r="AE18" s="82">
        <f>IF(N18&gt;0, N18, 0)</f>
        <v>0</v>
      </c>
      <c r="AF18" s="82">
        <f>IF(O18&gt;0, O18, 0)</f>
        <v>0</v>
      </c>
      <c r="AG18" s="82">
        <f t="shared" si="3"/>
        <v>0</v>
      </c>
      <c r="AH18" s="82" t="str">
        <f t="shared" si="4"/>
        <v/>
      </c>
      <c r="AI18" s="82" t="b">
        <f t="shared" si="5"/>
        <v>0</v>
      </c>
      <c r="AK18" s="82" t="str">
        <f>_xlfn.IFS(Q18="","", F18&gt;109, Tables!$J$12, F18&gt;102,Tables!$J$11,F18&gt;96, Tables!$J$10, F18&gt;89, Tables!$J$9, F18&gt;81,Tables!$J$8, F18&gt;73, Tables!$J$7, F18&gt;67, Tables!$J$6, F18&gt;61, Tables!$J$5,F18&gt;55, Tables!$J$4, F18&lt;=55,Tables!$J$3)</f>
        <v/>
      </c>
    </row>
    <row r="19" spans="1:37" ht="19.5" customHeight="1" x14ac:dyDescent="0.3">
      <c r="A19" s="67"/>
      <c r="B19" s="68"/>
      <c r="C19" s="68"/>
      <c r="D19" s="68"/>
      <c r="E19" s="17" t="str">
        <f t="shared" si="0"/>
        <v/>
      </c>
      <c r="F19" s="68"/>
      <c r="G19" s="68"/>
      <c r="H19" s="69"/>
      <c r="I19" s="68"/>
      <c r="J19" s="70"/>
      <c r="K19" s="68"/>
      <c r="L19" s="68"/>
      <c r="M19" s="68"/>
      <c r="N19" s="68"/>
      <c r="O19" s="68"/>
      <c r="P19" s="68">
        <f t="shared" si="1"/>
        <v>0</v>
      </c>
      <c r="Q19" s="79" t="str">
        <f>IF(M19="", "", AH19)</f>
        <v/>
      </c>
      <c r="R19" s="68"/>
      <c r="S19" s="18" t="str">
        <f>IF(Q19="", "", Q19*AK19)</f>
        <v/>
      </c>
      <c r="T19" s="18" t="str">
        <f>IF(Q19="","",10^(Tables!$D$3*((LOG10(F19/Tables!$D$4))^2))*Q19)</f>
        <v/>
      </c>
      <c r="U19" s="19" t="str">
        <f>IF(Q19="","",(VLOOKUP((YEAR($N$2)-Y19),SMM,2,FALSE))*T19)</f>
        <v/>
      </c>
      <c r="V19" s="68"/>
      <c r="Y19" s="82">
        <f>YEAR(H19)</f>
        <v>1900</v>
      </c>
      <c r="Z19" s="82">
        <f>IF(I19&gt;0, I19, 0)</f>
        <v>0</v>
      </c>
      <c r="AA19" s="82">
        <f>IF(J19&gt;0, J19, 0)</f>
        <v>0</v>
      </c>
      <c r="AB19" s="82">
        <f>IF(K19&gt;0, K19, 0)</f>
        <v>0</v>
      </c>
      <c r="AC19" s="82">
        <f t="shared" si="2"/>
        <v>0</v>
      </c>
      <c r="AD19" s="82">
        <f>IF(M19&gt;0, M19, 0)</f>
        <v>0</v>
      </c>
      <c r="AE19" s="82">
        <f>IF(N19&gt;0, N19, 0)</f>
        <v>0</v>
      </c>
      <c r="AF19" s="82">
        <f>IF(O19&gt;0, O19, 0)</f>
        <v>0</v>
      </c>
      <c r="AG19" s="82">
        <f t="shared" si="3"/>
        <v>0</v>
      </c>
      <c r="AH19" s="82" t="str">
        <f t="shared" si="4"/>
        <v/>
      </c>
      <c r="AI19" s="82" t="b">
        <f t="shared" si="5"/>
        <v>0</v>
      </c>
      <c r="AK19" s="82" t="str">
        <f>_xlfn.IFS(Q19="","", F19&gt;109, Tables!$J$12, F19&gt;102,Tables!$J$11,F19&gt;96, Tables!$J$10, F19&gt;89, Tables!$J$9, F19&gt;81,Tables!$J$8, F19&gt;73, Tables!$J$7, F19&gt;67, Tables!$J$6, F19&gt;61, Tables!$J$5,F19&gt;55, Tables!$J$4, F19&lt;=55,Tables!$J$3)</f>
        <v/>
      </c>
    </row>
    <row r="20" spans="1:37" ht="19.5" customHeight="1" x14ac:dyDescent="0.3">
      <c r="A20" s="67"/>
      <c r="B20" s="68"/>
      <c r="C20" s="68"/>
      <c r="D20" s="68"/>
      <c r="E20" s="17" t="str">
        <f t="shared" si="0"/>
        <v/>
      </c>
      <c r="F20" s="68"/>
      <c r="G20" s="68"/>
      <c r="H20" s="69"/>
      <c r="I20" s="68"/>
      <c r="J20" s="70"/>
      <c r="K20" s="68"/>
      <c r="L20" s="68"/>
      <c r="M20" s="68"/>
      <c r="N20" s="68"/>
      <c r="O20" s="68"/>
      <c r="P20" s="68">
        <f t="shared" si="1"/>
        <v>0</v>
      </c>
      <c r="Q20" s="79" t="str">
        <f>IF(M20="", "", AH20)</f>
        <v/>
      </c>
      <c r="R20" s="68"/>
      <c r="S20" s="18" t="str">
        <f>IF(Q20="", "", Q20*AK20)</f>
        <v/>
      </c>
      <c r="T20" s="18" t="str">
        <f>IF(Q20="","",10^(Tables!$D$3*((LOG10(F20/Tables!$D$4))^2))*Q20)</f>
        <v/>
      </c>
      <c r="U20" s="19" t="str">
        <f>IF(Q20="","",(VLOOKUP((YEAR($N$2)-Y20),SMM,2,FALSE))*T20)</f>
        <v/>
      </c>
      <c r="V20" s="68"/>
      <c r="Y20" s="82">
        <f>YEAR(H20)</f>
        <v>1900</v>
      </c>
      <c r="Z20" s="82">
        <f>IF(I20&gt;0, I20, 0)</f>
        <v>0</v>
      </c>
      <c r="AA20" s="82">
        <f>IF(J20&gt;0, J20, 0)</f>
        <v>0</v>
      </c>
      <c r="AB20" s="82">
        <f>IF(K20&gt;0, K20, 0)</f>
        <v>0</v>
      </c>
      <c r="AC20" s="82">
        <f t="shared" si="2"/>
        <v>0</v>
      </c>
      <c r="AD20" s="82">
        <f>IF(M20&gt;0, M20, 0)</f>
        <v>0</v>
      </c>
      <c r="AE20" s="82">
        <f>IF(N20&gt;0, N20, 0)</f>
        <v>0</v>
      </c>
      <c r="AF20" s="82">
        <f>IF(O20&gt;0, O20, 0)</f>
        <v>0</v>
      </c>
      <c r="AG20" s="82">
        <f t="shared" si="3"/>
        <v>0</v>
      </c>
      <c r="AH20" s="82" t="str">
        <f t="shared" si="4"/>
        <v/>
      </c>
      <c r="AI20" s="82" t="b">
        <f t="shared" si="5"/>
        <v>0</v>
      </c>
      <c r="AK20" s="82" t="str">
        <f>_xlfn.IFS(Q20="","", F20&gt;109, Tables!$J$12, F20&gt;102,Tables!$J$11,F20&gt;96, Tables!$J$10, F20&gt;89, Tables!$J$9, F20&gt;81,Tables!$J$8, F20&gt;73, Tables!$J$7, F20&gt;67, Tables!$J$6, F20&gt;61, Tables!$J$5,F20&gt;55, Tables!$J$4, F20&lt;=55,Tables!$J$3)</f>
        <v/>
      </c>
    </row>
    <row r="21" spans="1:37" ht="19.5" customHeight="1" x14ac:dyDescent="0.3">
      <c r="A21" s="67"/>
      <c r="B21" s="68"/>
      <c r="C21" s="68"/>
      <c r="D21" s="68"/>
      <c r="E21" s="17" t="str">
        <f t="shared" si="0"/>
        <v/>
      </c>
      <c r="F21" s="68"/>
      <c r="G21" s="68"/>
      <c r="H21" s="69"/>
      <c r="I21" s="68"/>
      <c r="J21" s="70"/>
      <c r="K21" s="68"/>
      <c r="L21" s="68"/>
      <c r="M21" s="68"/>
      <c r="N21" s="68"/>
      <c r="O21" s="68"/>
      <c r="P21" s="68">
        <f t="shared" si="1"/>
        <v>0</v>
      </c>
      <c r="Q21" s="79" t="str">
        <f>IF(M21="", "", AH21)</f>
        <v/>
      </c>
      <c r="R21" s="68"/>
      <c r="S21" s="18" t="str">
        <f>IF(Q21="", "", Q21*AK21)</f>
        <v/>
      </c>
      <c r="T21" s="18" t="str">
        <f>IF(Q21="","",10^(Tables!$D$3*((LOG10(F21/Tables!$D$4))^2))*Q21)</f>
        <v/>
      </c>
      <c r="U21" s="19" t="str">
        <f>IF(Q21="","",(VLOOKUP((YEAR($N$2)-Y21),SMM,2,FALSE))*T21)</f>
        <v/>
      </c>
      <c r="V21" s="68"/>
      <c r="Y21" s="82">
        <f>YEAR(H21)</f>
        <v>1900</v>
      </c>
      <c r="Z21" s="82">
        <f>IF(I21&gt;0, I21, 0)</f>
        <v>0</v>
      </c>
      <c r="AA21" s="82">
        <f>IF(J21&gt;0, J21, 0)</f>
        <v>0</v>
      </c>
      <c r="AB21" s="82">
        <f>IF(K21&gt;0, K21, 0)</f>
        <v>0</v>
      </c>
      <c r="AC21" s="82">
        <f t="shared" si="2"/>
        <v>0</v>
      </c>
      <c r="AD21" s="82">
        <f>IF(M21&gt;0, M21, 0)</f>
        <v>0</v>
      </c>
      <c r="AE21" s="82">
        <f>IF(N21&gt;0, N21, 0)</f>
        <v>0</v>
      </c>
      <c r="AF21" s="82">
        <f>IF(O21&gt;0, O21, 0)</f>
        <v>0</v>
      </c>
      <c r="AG21" s="82">
        <f t="shared" si="3"/>
        <v>0</v>
      </c>
      <c r="AH21" s="82" t="str">
        <f t="shared" si="4"/>
        <v/>
      </c>
      <c r="AI21" s="82" t="b">
        <f t="shared" si="5"/>
        <v>0</v>
      </c>
      <c r="AK21" s="82" t="str">
        <f>_xlfn.IFS(Q21="","", F21&gt;109, Tables!$J$12, F21&gt;102,Tables!$J$11,F21&gt;96, Tables!$J$10, F21&gt;89, Tables!$J$9, F21&gt;81,Tables!$J$8, F21&gt;73, Tables!$J$7, F21&gt;67, Tables!$J$6, F21&gt;61, Tables!$J$5,F21&gt;55, Tables!$J$4, F21&lt;=55,Tables!$J$3)</f>
        <v/>
      </c>
    </row>
    <row r="22" spans="1:37" ht="19.5" customHeight="1" x14ac:dyDescent="0.3">
      <c r="A22" s="67"/>
      <c r="B22" s="68"/>
      <c r="C22" s="68"/>
      <c r="D22" s="68"/>
      <c r="E22" s="17" t="str">
        <f t="shared" si="0"/>
        <v/>
      </c>
      <c r="F22" s="68"/>
      <c r="G22" s="68"/>
      <c r="H22" s="69"/>
      <c r="I22" s="68"/>
      <c r="J22" s="70"/>
      <c r="K22" s="68"/>
      <c r="L22" s="68"/>
      <c r="M22" s="68"/>
      <c r="N22" s="68"/>
      <c r="O22" s="68"/>
      <c r="P22" s="68">
        <f t="shared" si="1"/>
        <v>0</v>
      </c>
      <c r="Q22" s="79" t="str">
        <f>IF(M22="", "", AH22)</f>
        <v/>
      </c>
      <c r="R22" s="68"/>
      <c r="S22" s="18" t="str">
        <f>IF(Q22="", "", Q22*AK22)</f>
        <v/>
      </c>
      <c r="T22" s="18" t="str">
        <f>IF(Q22="","",10^(Tables!$D$3*((LOG10(F22/Tables!$D$4))^2))*Q22)</f>
        <v/>
      </c>
      <c r="U22" s="19" t="str">
        <f>IF(Q22="","",(VLOOKUP((YEAR($N$2)-Y22),SMM,2,FALSE))*T22)</f>
        <v/>
      </c>
      <c r="V22" s="68"/>
      <c r="Y22" s="82">
        <f>YEAR(H22)</f>
        <v>1900</v>
      </c>
      <c r="Z22" s="82">
        <f>IF(I22&gt;0, I22, 0)</f>
        <v>0</v>
      </c>
      <c r="AA22" s="82">
        <f>IF(J22&gt;0, J22, 0)</f>
        <v>0</v>
      </c>
      <c r="AB22" s="82">
        <f>IF(K22&gt;0, K22, 0)</f>
        <v>0</v>
      </c>
      <c r="AC22" s="82">
        <f t="shared" si="2"/>
        <v>0</v>
      </c>
      <c r="AD22" s="82">
        <f>IF(M22&gt;0, M22, 0)</f>
        <v>0</v>
      </c>
      <c r="AE22" s="82">
        <f>IF(N22&gt;0, N22, 0)</f>
        <v>0</v>
      </c>
      <c r="AF22" s="82">
        <f>IF(O22&gt;0, O22, 0)</f>
        <v>0</v>
      </c>
      <c r="AG22" s="82">
        <f t="shared" si="3"/>
        <v>0</v>
      </c>
      <c r="AH22" s="82" t="str">
        <f t="shared" si="4"/>
        <v/>
      </c>
      <c r="AI22" s="82" t="b">
        <f t="shared" si="5"/>
        <v>0</v>
      </c>
      <c r="AK22" s="82" t="str">
        <f>_xlfn.IFS(Q22="","", F22&gt;109, Tables!$J$12, F22&gt;102,Tables!$J$11,F22&gt;96, Tables!$J$10, F22&gt;89, Tables!$J$9, F22&gt;81,Tables!$J$8, F22&gt;73, Tables!$J$7, F22&gt;67, Tables!$J$6, F22&gt;61, Tables!$J$5,F22&gt;55, Tables!$J$4, F22&lt;=55,Tables!$J$3)</f>
        <v/>
      </c>
    </row>
    <row r="23" spans="1:37" ht="19.5" customHeight="1" x14ac:dyDescent="0.3">
      <c r="A23" s="71"/>
      <c r="B23" s="72"/>
      <c r="C23" s="72"/>
      <c r="D23" s="72"/>
      <c r="E23" s="17" t="str">
        <f t="shared" si="0"/>
        <v/>
      </c>
      <c r="F23" s="72"/>
      <c r="G23" s="72"/>
      <c r="H23" s="69"/>
      <c r="I23" s="68"/>
      <c r="J23" s="68"/>
      <c r="K23" s="68"/>
      <c r="L23" s="68">
        <f t="shared" ref="L23:L37" si="6">AC23</f>
        <v>0</v>
      </c>
      <c r="M23" s="68"/>
      <c r="N23" s="68"/>
      <c r="O23" s="68"/>
      <c r="P23" s="68">
        <f t="shared" si="1"/>
        <v>0</v>
      </c>
      <c r="Q23" s="79" t="str">
        <f>IF(M23="", "", AH23)</f>
        <v/>
      </c>
      <c r="R23" s="72"/>
      <c r="S23" s="18" t="str">
        <f>IF(Q23="", "", Q23*AK23)</f>
        <v/>
      </c>
      <c r="T23" s="18" t="str">
        <f>IF(Q23="","",10^(Tables!$D$3*((LOG10(F23/Tables!$D$4))^2))*Q23)</f>
        <v/>
      </c>
      <c r="U23" s="19" t="str">
        <f>IF(Q23="","",(VLOOKUP((YEAR($N$2)-Y23),SMM,2,FALSE))*T23)</f>
        <v/>
      </c>
      <c r="V23" s="72"/>
      <c r="Y23" s="82">
        <f>YEAR(H23)</f>
        <v>1900</v>
      </c>
      <c r="Z23" s="82">
        <f>IF(I23&gt;0, I23, 0)</f>
        <v>0</v>
      </c>
      <c r="AA23" s="82">
        <f>IF(J23&gt;0, J23, 0)</f>
        <v>0</v>
      </c>
      <c r="AB23" s="82">
        <f>IF(K23&gt;0, K23, 0)</f>
        <v>0</v>
      </c>
      <c r="AC23" s="82">
        <f t="shared" si="2"/>
        <v>0</v>
      </c>
      <c r="AD23" s="82">
        <f>IF(M23&gt;0, M23, 0)</f>
        <v>0</v>
      </c>
      <c r="AE23" s="82">
        <f>IF(N23&gt;0, N23, 0)</f>
        <v>0</v>
      </c>
      <c r="AF23" s="82">
        <f>IF(O23&gt;0, O23, 0)</f>
        <v>0</v>
      </c>
      <c r="AG23" s="82">
        <f t="shared" si="3"/>
        <v>0</v>
      </c>
      <c r="AH23" s="82" t="str">
        <f t="shared" si="4"/>
        <v/>
      </c>
      <c r="AI23" s="82" t="b">
        <f t="shared" si="5"/>
        <v>0</v>
      </c>
      <c r="AK23" s="82" t="str">
        <f>_xlfn.IFS(Q23="","", F23&gt;109, Tables!$J$12, F23&gt;102,Tables!$J$11,F23&gt;96, Tables!$J$10, F23&gt;89, Tables!$J$9, F23&gt;81,Tables!$J$8, F23&gt;73, Tables!$J$7, F23&gt;67, Tables!$J$6, F23&gt;61, Tables!$J$5,F23&gt;55, Tables!$J$4, F23&lt;=55,Tables!$J$3)</f>
        <v/>
      </c>
    </row>
    <row r="24" spans="1:37" ht="19.5" customHeight="1" thickBot="1" x14ac:dyDescent="0.35">
      <c r="A24" s="73"/>
      <c r="B24" s="64"/>
      <c r="C24" s="64"/>
      <c r="D24" s="64"/>
      <c r="E24" s="17" t="str">
        <f t="shared" si="0"/>
        <v/>
      </c>
      <c r="F24" s="64"/>
      <c r="G24" s="64"/>
      <c r="H24" s="69"/>
      <c r="I24" s="74"/>
      <c r="J24" s="74"/>
      <c r="K24" s="74"/>
      <c r="L24" s="74"/>
      <c r="M24" s="74"/>
      <c r="N24" s="74"/>
      <c r="O24" s="74"/>
      <c r="P24" s="74">
        <f t="shared" si="1"/>
        <v>0</v>
      </c>
      <c r="Q24" s="80" t="str">
        <f>IF(M24="", "", AH24)</f>
        <v/>
      </c>
      <c r="R24" s="64"/>
      <c r="S24" s="18" t="str">
        <f>IF(Q24="", "", Q24*AK24)</f>
        <v/>
      </c>
      <c r="T24" s="18" t="str">
        <f>IF(Q24="","",10^(Tables!$D$3*((LOG10(F24/Tables!$D$4))^2))*Q24)</f>
        <v/>
      </c>
      <c r="U24" s="32" t="str">
        <f>IF(Q24="","",(VLOOKUP((YEAR($N$2)-H24),SMM,2,FALSE))*S24)</f>
        <v/>
      </c>
      <c r="V24" s="64"/>
      <c r="Y24" s="82">
        <f>YEAR(H24)</f>
        <v>1900</v>
      </c>
      <c r="Z24" s="82">
        <f>IF(I24&gt;0, I24, 0)</f>
        <v>0</v>
      </c>
      <c r="AA24" s="82">
        <f>IF(J24&gt;0, J24, 0)</f>
        <v>0</v>
      </c>
      <c r="AB24" s="82">
        <f>IF(K24&gt;0, K24, 0)</f>
        <v>0</v>
      </c>
      <c r="AC24" s="82">
        <f t="shared" si="2"/>
        <v>0</v>
      </c>
      <c r="AD24" s="82">
        <f>IF(M24&gt;0, M24, 0)</f>
        <v>0</v>
      </c>
      <c r="AE24" s="82">
        <f>IF(N24&gt;0, N24, 0)</f>
        <v>0</v>
      </c>
      <c r="AF24" s="82">
        <f>IF(O24&gt;0, O24, 0)</f>
        <v>0</v>
      </c>
      <c r="AG24" s="82">
        <f t="shared" si="3"/>
        <v>0</v>
      </c>
      <c r="AH24" s="82" t="str">
        <f t="shared" si="4"/>
        <v/>
      </c>
      <c r="AI24" s="82" t="b">
        <f t="shared" si="5"/>
        <v>0</v>
      </c>
      <c r="AK24" s="82" t="str">
        <f>_xlfn.IFS(Q24="","", F24&gt;109, Tables!$J$12, F24&gt;102,Tables!$J$11,F24&gt;96, Tables!$J$10, F24&gt;89, Tables!$J$9, F24&gt;81,Tables!$J$8, F24&gt;73, Tables!$J$7, F24&gt;67, Tables!$J$6, F24&gt;61, Tables!$J$5,F24&gt;55, Tables!$J$4, F24&lt;=55,Tables!$J$3)</f>
        <v/>
      </c>
    </row>
    <row r="26" spans="1:37" x14ac:dyDescent="0.3">
      <c r="C26" s="51" t="s">
        <v>26</v>
      </c>
      <c r="G26" s="51" t="s">
        <v>29</v>
      </c>
      <c r="N26" s="77" t="s">
        <v>32</v>
      </c>
    </row>
    <row r="29" spans="1:37" x14ac:dyDescent="0.3">
      <c r="C29" s="51" t="s">
        <v>27</v>
      </c>
      <c r="G29" s="51" t="s">
        <v>30</v>
      </c>
      <c r="N29" s="76" t="s">
        <v>33</v>
      </c>
    </row>
    <row r="30" spans="1:37" x14ac:dyDescent="0.3">
      <c r="C30" s="51" t="s">
        <v>28</v>
      </c>
      <c r="G30" s="78" t="s">
        <v>31</v>
      </c>
    </row>
  </sheetData>
  <sheetProtection sheet="1" objects="1" scenarios="1" insertRows="0"/>
  <mergeCells count="19">
    <mergeCell ref="T3:T4"/>
    <mergeCell ref="U3:U4"/>
    <mergeCell ref="V3:V4"/>
    <mergeCell ref="H3:H4"/>
    <mergeCell ref="I3:K3"/>
    <mergeCell ref="M3:O3"/>
    <mergeCell ref="Q3:Q4"/>
    <mergeCell ref="R3:R4"/>
    <mergeCell ref="S3:S4"/>
    <mergeCell ref="B1:V1"/>
    <mergeCell ref="A2:K2"/>
    <mergeCell ref="N2:Q2"/>
    <mergeCell ref="A3:A4"/>
    <mergeCell ref="B3:B4"/>
    <mergeCell ref="C3:C4"/>
    <mergeCell ref="D3:D4"/>
    <mergeCell ref="E3:E4"/>
    <mergeCell ref="F3:F4"/>
    <mergeCell ref="G3:G4"/>
  </mergeCells>
  <conditionalFormatting sqref="I5:K24">
    <cfRule type="containsBlanks" priority="2" stopIfTrue="1">
      <formula>LEN(TRIM(I5))=0</formula>
    </cfRule>
    <cfRule type="containsText" dxfId="11" priority="3" operator="containsText" text=".">
      <formula>NOT(ISERROR(SEARCH(".",I5)))</formula>
    </cfRule>
    <cfRule type="containsText" dxfId="10" priority="7" operator="containsText" text="x">
      <formula>NOT(ISERROR(SEARCH("x",I5)))</formula>
    </cfRule>
    <cfRule type="cellIs" dxfId="9" priority="8" operator="greaterThanOrEqual">
      <formula>0</formula>
    </cfRule>
  </conditionalFormatting>
  <conditionalFormatting sqref="M5:O24">
    <cfRule type="containsBlanks" priority="1" stopIfTrue="1">
      <formula>LEN(TRIM(M5))=0</formula>
    </cfRule>
    <cfRule type="containsText" dxfId="8" priority="4" operator="containsText" text=".">
      <formula>NOT(ISERROR(SEARCH(".",M5)))</formula>
    </cfRule>
    <cfRule type="containsText" dxfId="7" priority="5" operator="containsText" text="x">
      <formula>NOT(ISERROR(SEARCH("x",M5)))</formula>
    </cfRule>
    <cfRule type="cellIs" dxfId="6" priority="6" operator="greaterThanOrEqual">
      <formula>0</formula>
    </cfRule>
  </conditionalFormatting>
  <dataValidations count="1">
    <dataValidation type="date" allowBlank="1" showInputMessage="1" showErrorMessage="1" sqref="H5:H24" xr:uid="{5987CEC0-17CD-495A-9887-92D7A90DD9F5}">
      <formula1>1</formula1>
      <formula2>44196</formula2>
    </dataValidation>
  </dataValidations>
  <pageMargins left="0.7" right="0.7" top="0.75" bottom="0.75" header="0.3" footer="0.3"/>
  <pageSetup paperSize="5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61"/>
  <sheetViews>
    <sheetView workbookViewId="0">
      <pane ySplit="4" topLeftCell="A5" activePane="bottomLeft" state="frozen"/>
      <selection activeCell="A2" sqref="A2:M2"/>
      <selection pane="bottomLeft" activeCell="I7" sqref="I7"/>
    </sheetView>
  </sheetViews>
  <sheetFormatPr defaultColWidth="9.109375" defaultRowHeight="14.4" x14ac:dyDescent="0.3"/>
  <cols>
    <col min="1" max="1" width="4.109375" style="4" customWidth="1"/>
    <col min="2" max="2" width="5.109375" style="4" bestFit="1" customWidth="1"/>
    <col min="3" max="4" width="23.109375" style="4" bestFit="1" customWidth="1"/>
    <col min="5" max="5" width="6.6640625" style="4" bestFit="1" customWidth="1"/>
    <col min="6" max="6" width="9" style="4" bestFit="1" customWidth="1"/>
    <col min="7" max="7" width="9.88671875" style="4" bestFit="1" customWidth="1"/>
    <col min="8" max="8" width="9" style="4" bestFit="1" customWidth="1"/>
    <col min="9" max="11" width="9.109375" style="4"/>
    <col min="12" max="12" width="4.88671875" style="5" hidden="1" customWidth="1"/>
    <col min="13" max="15" width="9.109375" style="6"/>
    <col min="16" max="16" width="4.88671875" style="5" hidden="1" customWidth="1"/>
    <col min="17" max="17" width="9.109375" style="4"/>
    <col min="18" max="18" width="5" style="4" bestFit="1" customWidth="1"/>
    <col min="19" max="21" width="10.109375" style="28" bestFit="1" customWidth="1"/>
    <col min="22" max="22" width="6" style="4" bestFit="1" customWidth="1"/>
    <col min="23" max="23" width="9.109375" style="5"/>
    <col min="24" max="35" width="0" style="5" hidden="1" customWidth="1"/>
    <col min="36" max="16384" width="9.109375" style="5"/>
  </cols>
  <sheetData>
    <row r="1" spans="1:34" ht="21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34" ht="18.600000000000001" thickBot="1" x14ac:dyDescent="0.4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M2" s="21" t="s">
        <v>2</v>
      </c>
      <c r="N2" s="38">
        <v>43430</v>
      </c>
      <c r="O2" s="38"/>
      <c r="P2" s="38"/>
      <c r="Q2" s="38"/>
    </row>
    <row r="3" spans="1:34" ht="19.5" customHeight="1" x14ac:dyDescent="0.3">
      <c r="A3" s="39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35"/>
      <c r="K3" s="35"/>
      <c r="L3" s="7"/>
      <c r="M3" s="35" t="s">
        <v>13</v>
      </c>
      <c r="N3" s="35"/>
      <c r="O3" s="35"/>
      <c r="P3" s="7"/>
      <c r="Q3" s="35" t="s">
        <v>14</v>
      </c>
      <c r="R3" s="35" t="s">
        <v>15</v>
      </c>
      <c r="S3" s="43" t="s">
        <v>77</v>
      </c>
      <c r="T3" s="43" t="s">
        <v>78</v>
      </c>
      <c r="U3" s="41" t="s">
        <v>79</v>
      </c>
      <c r="V3" s="35" t="s">
        <v>16</v>
      </c>
      <c r="Z3" s="5" t="s">
        <v>17</v>
      </c>
      <c r="AD3" s="5" t="s">
        <v>18</v>
      </c>
      <c r="AH3" s="5" t="s">
        <v>14</v>
      </c>
    </row>
    <row r="4" spans="1:34" ht="19.5" customHeight="1" thickBot="1" x14ac:dyDescent="0.35">
      <c r="A4" s="40"/>
      <c r="B4" s="36"/>
      <c r="C4" s="36"/>
      <c r="D4" s="36"/>
      <c r="E4" s="36"/>
      <c r="F4" s="36"/>
      <c r="G4" s="36"/>
      <c r="H4" s="36"/>
      <c r="I4" s="8">
        <v>1</v>
      </c>
      <c r="J4" s="8">
        <v>2</v>
      </c>
      <c r="K4" s="8">
        <v>3</v>
      </c>
      <c r="L4" s="9" t="s">
        <v>12</v>
      </c>
      <c r="M4" s="10">
        <v>1</v>
      </c>
      <c r="N4" s="10">
        <v>2</v>
      </c>
      <c r="O4" s="10">
        <v>3</v>
      </c>
      <c r="P4" s="9" t="s">
        <v>12</v>
      </c>
      <c r="Q4" s="36"/>
      <c r="R4" s="36"/>
      <c r="S4" s="44"/>
      <c r="T4" s="44"/>
      <c r="U4" s="42"/>
      <c r="V4" s="36"/>
      <c r="Z4" s="5">
        <v>1</v>
      </c>
      <c r="AA4" s="5">
        <v>2</v>
      </c>
      <c r="AB4" s="5">
        <v>3</v>
      </c>
      <c r="AC4" s="5" t="s">
        <v>12</v>
      </c>
      <c r="AD4" s="5">
        <v>1</v>
      </c>
      <c r="AE4" s="5">
        <v>2</v>
      </c>
      <c r="AF4" s="5">
        <v>3</v>
      </c>
      <c r="AG4" s="5" t="s">
        <v>12</v>
      </c>
    </row>
    <row r="5" spans="1:34" ht="19.5" customHeight="1" x14ac:dyDescent="0.3">
      <c r="A5" s="11"/>
      <c r="B5" s="12"/>
      <c r="C5" s="12"/>
      <c r="D5" s="12"/>
      <c r="E5" s="17"/>
      <c r="F5" s="12"/>
      <c r="G5" s="12"/>
      <c r="H5" s="12"/>
      <c r="I5" s="12"/>
      <c r="J5" s="12"/>
      <c r="K5" s="12"/>
      <c r="L5" s="13"/>
      <c r="M5" s="12"/>
      <c r="N5" s="12"/>
      <c r="O5" s="12"/>
      <c r="P5" s="13"/>
      <c r="Q5" s="12"/>
      <c r="R5" s="12"/>
      <c r="S5" s="18"/>
      <c r="T5" s="18"/>
      <c r="U5" s="19"/>
      <c r="V5" s="12"/>
      <c r="Z5" s="5">
        <f>IF(I5&gt;0, I5, 0)</f>
        <v>0</v>
      </c>
      <c r="AA5" s="5">
        <f>IF(J5&gt;0, J5, 0)</f>
        <v>0</v>
      </c>
      <c r="AB5" s="5">
        <f>IF(K5&gt;0, K5, 0)</f>
        <v>0</v>
      </c>
      <c r="AC5" s="5">
        <f>MAX(Z5:AB5)</f>
        <v>0</v>
      </c>
      <c r="AD5" s="5">
        <f>IF(M5&gt;0, M5, 0)</f>
        <v>0</v>
      </c>
      <c r="AE5" s="5">
        <f>IF(N5&gt;0, N5, 0)</f>
        <v>0</v>
      </c>
      <c r="AF5" s="5">
        <f>IF(O5&gt;0, O5, 0)</f>
        <v>0</v>
      </c>
      <c r="AG5" s="5">
        <f>MAX(AD5:AF5)</f>
        <v>0</v>
      </c>
      <c r="AH5" s="5">
        <f>AC5+AG5</f>
        <v>0</v>
      </c>
    </row>
    <row r="6" spans="1:34" ht="19.5" customHeight="1" x14ac:dyDescent="0.3">
      <c r="A6" s="14"/>
      <c r="B6" s="15"/>
      <c r="C6" s="15"/>
      <c r="D6" s="15"/>
      <c r="E6" s="17"/>
      <c r="F6" s="20"/>
      <c r="G6" s="15"/>
      <c r="H6" s="15"/>
      <c r="I6" s="12"/>
      <c r="J6" s="12"/>
      <c r="K6" s="12"/>
      <c r="L6" s="13"/>
      <c r="M6" s="12"/>
      <c r="N6" s="12"/>
      <c r="O6" s="12"/>
      <c r="P6" s="13"/>
      <c r="Q6" s="12"/>
      <c r="R6" s="15"/>
      <c r="S6" s="18"/>
      <c r="T6" s="18"/>
      <c r="U6" s="19"/>
      <c r="V6" s="15"/>
      <c r="Z6" s="5">
        <f>IF(I6&gt;0, I6, 0)</f>
        <v>0</v>
      </c>
      <c r="AA6" s="5">
        <f>IF(J6&gt;0, J6, 0)</f>
        <v>0</v>
      </c>
      <c r="AB6" s="5">
        <f>IF(K6&gt;0, K6, 0)</f>
        <v>0</v>
      </c>
      <c r="AC6" s="5">
        <f t="shared" ref="AC6:AC24" si="0">MAX(Z6:AB6)</f>
        <v>0</v>
      </c>
      <c r="AD6" s="5">
        <f>IF(M6&gt;0, M6, 0)</f>
        <v>0</v>
      </c>
      <c r="AE6" s="5">
        <f>IF(N6&gt;0, N6, 0)</f>
        <v>0</v>
      </c>
      <c r="AF6" s="5">
        <f>IF(O6&gt;0, O6, 0)</f>
        <v>0</v>
      </c>
      <c r="AG6" s="5">
        <f t="shared" ref="AG6:AG24" si="1">MAX(AD6:AF6)</f>
        <v>0</v>
      </c>
      <c r="AH6" s="5">
        <f t="shared" ref="AH6:AH24" si="2">AC6+AG6</f>
        <v>0</v>
      </c>
    </row>
    <row r="7" spans="1:34" ht="19.5" customHeight="1" x14ac:dyDescent="0.3">
      <c r="A7" s="14"/>
      <c r="B7" s="15"/>
      <c r="C7" s="15"/>
      <c r="D7" s="15"/>
      <c r="E7" s="17"/>
      <c r="F7" s="15"/>
      <c r="G7" s="15"/>
      <c r="H7" s="15"/>
      <c r="I7" s="12"/>
      <c r="J7" s="12"/>
      <c r="K7" s="12"/>
      <c r="L7" s="13"/>
      <c r="M7" s="12"/>
      <c r="N7" s="12"/>
      <c r="O7" s="12"/>
      <c r="P7" s="13"/>
      <c r="Q7" s="12"/>
      <c r="R7" s="15"/>
      <c r="S7" s="18"/>
      <c r="T7" s="18"/>
      <c r="U7" s="19"/>
      <c r="V7" s="15"/>
      <c r="Z7" s="5">
        <f>IF(I7&gt;0, I7, 0)</f>
        <v>0</v>
      </c>
      <c r="AA7" s="5">
        <f>IF(J7&gt;0, J7, 0)</f>
        <v>0</v>
      </c>
      <c r="AB7" s="5">
        <f>IF(K7&gt;0, K7, 0)</f>
        <v>0</v>
      </c>
      <c r="AC7" s="5">
        <f t="shared" si="0"/>
        <v>0</v>
      </c>
      <c r="AD7" s="5">
        <f>IF(M7&gt;0, M7, 0)</f>
        <v>0</v>
      </c>
      <c r="AE7" s="5">
        <f>IF(N7&gt;0, N7, 0)</f>
        <v>0</v>
      </c>
      <c r="AF7" s="5">
        <f>IF(O7&gt;0, O7, 0)</f>
        <v>0</v>
      </c>
      <c r="AG7" s="5">
        <f t="shared" si="1"/>
        <v>0</v>
      </c>
      <c r="AH7" s="5">
        <f t="shared" si="2"/>
        <v>0</v>
      </c>
    </row>
    <row r="8" spans="1:34" ht="19.5" customHeight="1" x14ac:dyDescent="0.3">
      <c r="A8" s="14"/>
      <c r="B8" s="15"/>
      <c r="C8" s="15"/>
      <c r="D8" s="15"/>
      <c r="E8" s="17"/>
      <c r="F8" s="15"/>
      <c r="G8" s="15"/>
      <c r="H8" s="15"/>
      <c r="I8" s="12"/>
      <c r="J8" s="12"/>
      <c r="K8" s="12"/>
      <c r="L8" s="13"/>
      <c r="M8" s="12"/>
      <c r="N8" s="12"/>
      <c r="O8" s="12"/>
      <c r="P8" s="13"/>
      <c r="Q8" s="12"/>
      <c r="R8" s="15"/>
      <c r="S8" s="18"/>
      <c r="T8" s="18"/>
      <c r="U8" s="19"/>
      <c r="V8" s="15"/>
      <c r="Z8" s="5">
        <f>IF(I8&gt;0, I8, 0)</f>
        <v>0</v>
      </c>
      <c r="AA8" s="5">
        <f>IF(J8&gt;0, J8, 0)</f>
        <v>0</v>
      </c>
      <c r="AB8" s="5">
        <f>IF(K8&gt;0, K8, 0)</f>
        <v>0</v>
      </c>
      <c r="AC8" s="5">
        <f t="shared" si="0"/>
        <v>0</v>
      </c>
      <c r="AD8" s="5">
        <f>IF(M8&gt;0, M8, 0)</f>
        <v>0</v>
      </c>
      <c r="AE8" s="5">
        <f>IF(N8&gt;0, N8, 0)</f>
        <v>0</v>
      </c>
      <c r="AF8" s="5">
        <f>IF(O8&gt;0, O8, 0)</f>
        <v>0</v>
      </c>
      <c r="AG8" s="5">
        <f t="shared" si="1"/>
        <v>0</v>
      </c>
      <c r="AH8" s="5">
        <f t="shared" si="2"/>
        <v>0</v>
      </c>
    </row>
    <row r="9" spans="1:34" ht="19.5" customHeight="1" x14ac:dyDescent="0.3">
      <c r="A9" s="14"/>
      <c r="B9" s="15"/>
      <c r="C9" s="15"/>
      <c r="D9" s="15"/>
      <c r="E9" s="17"/>
      <c r="F9" s="15"/>
      <c r="G9" s="15"/>
      <c r="H9" s="15"/>
      <c r="I9" s="12"/>
      <c r="J9" s="12"/>
      <c r="K9" s="12"/>
      <c r="L9" s="13"/>
      <c r="M9" s="12"/>
      <c r="N9" s="12"/>
      <c r="O9" s="12"/>
      <c r="P9" s="13"/>
      <c r="Q9" s="12"/>
      <c r="R9" s="15"/>
      <c r="S9" s="18"/>
      <c r="T9" s="18"/>
      <c r="U9" s="19"/>
      <c r="V9" s="15"/>
      <c r="Z9" s="5">
        <f>IF(I9&gt;0, I9, 0)</f>
        <v>0</v>
      </c>
      <c r="AA9" s="5">
        <f>IF(J9&gt;0, J9, 0)</f>
        <v>0</v>
      </c>
      <c r="AB9" s="5">
        <f>IF(K9&gt;0, K9, 0)</f>
        <v>0</v>
      </c>
      <c r="AC9" s="5">
        <f t="shared" si="0"/>
        <v>0</v>
      </c>
      <c r="AD9" s="5">
        <f>IF(M9&gt;0, M9, 0)</f>
        <v>0</v>
      </c>
      <c r="AE9" s="5">
        <f>IF(N9&gt;0, N9, 0)</f>
        <v>0</v>
      </c>
      <c r="AF9" s="5">
        <f>IF(O9&gt;0, O9, 0)</f>
        <v>0</v>
      </c>
      <c r="AG9" s="5">
        <f t="shared" si="1"/>
        <v>0</v>
      </c>
      <c r="AH9" s="5">
        <f t="shared" si="2"/>
        <v>0</v>
      </c>
    </row>
    <row r="10" spans="1:34" ht="19.5" customHeight="1" x14ac:dyDescent="0.3">
      <c r="A10" s="14"/>
      <c r="B10" s="15"/>
      <c r="C10" s="15"/>
      <c r="D10" s="15"/>
      <c r="E10" s="17"/>
      <c r="F10" s="15"/>
      <c r="G10" s="15"/>
      <c r="H10" s="15"/>
      <c r="I10" s="12"/>
      <c r="J10" s="12"/>
      <c r="K10" s="12"/>
      <c r="L10" s="13"/>
      <c r="M10" s="12"/>
      <c r="N10" s="12"/>
      <c r="O10" s="12"/>
      <c r="P10" s="13"/>
      <c r="Q10" s="12"/>
      <c r="R10" s="15"/>
      <c r="S10" s="18"/>
      <c r="T10" s="18"/>
      <c r="U10" s="19"/>
      <c r="V10" s="15"/>
      <c r="Z10" s="5">
        <f>IF(I10&gt;0, I10, 0)</f>
        <v>0</v>
      </c>
      <c r="AA10" s="5">
        <f>IF(J10&gt;0, J10, 0)</f>
        <v>0</v>
      </c>
      <c r="AB10" s="5">
        <f>IF(K10&gt;0, K10, 0)</f>
        <v>0</v>
      </c>
      <c r="AC10" s="5">
        <f t="shared" si="0"/>
        <v>0</v>
      </c>
      <c r="AD10" s="5">
        <f>IF(M10&gt;0, M10, 0)</f>
        <v>0</v>
      </c>
      <c r="AE10" s="5">
        <f>IF(N10&gt;0, N10, 0)</f>
        <v>0</v>
      </c>
      <c r="AF10" s="5">
        <f>IF(O10&gt;0, O10, 0)</f>
        <v>0</v>
      </c>
      <c r="AG10" s="5">
        <f t="shared" si="1"/>
        <v>0</v>
      </c>
      <c r="AH10" s="5">
        <f t="shared" si="2"/>
        <v>0</v>
      </c>
    </row>
    <row r="11" spans="1:34" ht="19.5" customHeight="1" x14ac:dyDescent="0.3">
      <c r="A11" s="14"/>
      <c r="B11" s="15"/>
      <c r="C11" s="15"/>
      <c r="D11" s="15"/>
      <c r="E11" s="17"/>
      <c r="F11" s="15"/>
      <c r="G11" s="15"/>
      <c r="H11" s="15"/>
      <c r="I11" s="12"/>
      <c r="J11" s="12"/>
      <c r="K11" s="12"/>
      <c r="L11" s="13"/>
      <c r="M11" s="12"/>
      <c r="N11" s="12"/>
      <c r="O11" s="12"/>
      <c r="P11" s="13"/>
      <c r="Q11" s="12"/>
      <c r="R11" s="15"/>
      <c r="S11" s="18"/>
      <c r="T11" s="18"/>
      <c r="U11" s="19"/>
      <c r="V11" s="15"/>
      <c r="Z11" s="5">
        <f>IF(I11&gt;0, I11, 0)</f>
        <v>0</v>
      </c>
      <c r="AA11" s="5">
        <f>IF(J11&gt;0, J11, 0)</f>
        <v>0</v>
      </c>
      <c r="AB11" s="5">
        <f>IF(K11&gt;0, K11, 0)</f>
        <v>0</v>
      </c>
      <c r="AC11" s="5">
        <f t="shared" si="0"/>
        <v>0</v>
      </c>
      <c r="AD11" s="5">
        <f>IF(M11&gt;0, M11, 0)</f>
        <v>0</v>
      </c>
      <c r="AE11" s="5">
        <f>IF(N11&gt;0, N11, 0)</f>
        <v>0</v>
      </c>
      <c r="AF11" s="5">
        <f>IF(O11&gt;0, O11, 0)</f>
        <v>0</v>
      </c>
      <c r="AG11" s="5">
        <f t="shared" si="1"/>
        <v>0</v>
      </c>
      <c r="AH11" s="5">
        <f t="shared" si="2"/>
        <v>0</v>
      </c>
    </row>
    <row r="12" spans="1:34" ht="19.5" customHeight="1" x14ac:dyDescent="0.3">
      <c r="A12" s="14"/>
      <c r="B12" s="15"/>
      <c r="C12" s="15"/>
      <c r="D12" s="15"/>
      <c r="E12" s="17"/>
      <c r="F12" s="15"/>
      <c r="G12" s="15"/>
      <c r="H12" s="15"/>
      <c r="I12" s="12"/>
      <c r="J12" s="12"/>
      <c r="K12" s="12"/>
      <c r="L12" s="13"/>
      <c r="M12" s="12"/>
      <c r="N12" s="12"/>
      <c r="O12" s="12"/>
      <c r="P12" s="13"/>
      <c r="Q12" s="12"/>
      <c r="R12" s="15"/>
      <c r="S12" s="18"/>
      <c r="T12" s="18"/>
      <c r="U12" s="19"/>
      <c r="V12" s="15"/>
      <c r="Z12" s="5">
        <f>IF(I12&gt;0, I12, 0)</f>
        <v>0</v>
      </c>
      <c r="AA12" s="5">
        <f>IF(J12&gt;0, J12, 0)</f>
        <v>0</v>
      </c>
      <c r="AB12" s="5">
        <f>IF(K12&gt;0, K12, 0)</f>
        <v>0</v>
      </c>
      <c r="AC12" s="5">
        <f t="shared" si="0"/>
        <v>0</v>
      </c>
      <c r="AD12" s="5">
        <f>IF(M12&gt;0, M12, 0)</f>
        <v>0</v>
      </c>
      <c r="AE12" s="5">
        <f>IF(N12&gt;0, N12, 0)</f>
        <v>0</v>
      </c>
      <c r="AF12" s="5">
        <f>IF(O12&gt;0, O12, 0)</f>
        <v>0</v>
      </c>
      <c r="AG12" s="5">
        <f t="shared" si="1"/>
        <v>0</v>
      </c>
      <c r="AH12" s="5">
        <f t="shared" si="2"/>
        <v>0</v>
      </c>
    </row>
    <row r="13" spans="1:34" ht="19.5" customHeight="1" x14ac:dyDescent="0.3">
      <c r="A13" s="14"/>
      <c r="B13" s="15"/>
      <c r="C13" s="15"/>
      <c r="D13" s="15"/>
      <c r="E13" s="17"/>
      <c r="F13" s="15"/>
      <c r="G13" s="15"/>
      <c r="H13" s="15"/>
      <c r="I13" s="12"/>
      <c r="J13" s="12"/>
      <c r="K13" s="12"/>
      <c r="L13" s="13"/>
      <c r="M13" s="12"/>
      <c r="N13" s="12"/>
      <c r="O13" s="12"/>
      <c r="P13" s="13"/>
      <c r="Q13" s="12"/>
      <c r="R13" s="15"/>
      <c r="S13" s="18"/>
      <c r="T13" s="18"/>
      <c r="U13" s="19"/>
      <c r="V13" s="15"/>
      <c r="Z13" s="5">
        <f>IF(I13&gt;0, I13, 0)</f>
        <v>0</v>
      </c>
      <c r="AA13" s="5">
        <f>IF(J13&gt;0, J13, 0)</f>
        <v>0</v>
      </c>
      <c r="AB13" s="5">
        <f>IF(K13&gt;0, K13, 0)</f>
        <v>0</v>
      </c>
      <c r="AC13" s="5">
        <f t="shared" si="0"/>
        <v>0</v>
      </c>
      <c r="AD13" s="5">
        <f>IF(M13&gt;0, M13, 0)</f>
        <v>0</v>
      </c>
      <c r="AE13" s="5">
        <f>IF(N13&gt;0, N13, 0)</f>
        <v>0</v>
      </c>
      <c r="AF13" s="5">
        <f>IF(O13&gt;0, O13, 0)</f>
        <v>0</v>
      </c>
      <c r="AG13" s="5">
        <f t="shared" si="1"/>
        <v>0</v>
      </c>
      <c r="AH13" s="5">
        <f t="shared" si="2"/>
        <v>0</v>
      </c>
    </row>
    <row r="14" spans="1:34" ht="19.5" customHeight="1" x14ac:dyDescent="0.3">
      <c r="A14" s="14"/>
      <c r="B14" s="15"/>
      <c r="C14" s="15"/>
      <c r="D14" s="15"/>
      <c r="E14" s="17"/>
      <c r="F14" s="15"/>
      <c r="G14" s="15"/>
      <c r="H14" s="15"/>
      <c r="I14" s="12"/>
      <c r="J14" s="12"/>
      <c r="K14" s="12"/>
      <c r="L14" s="13"/>
      <c r="M14" s="12"/>
      <c r="N14" s="12"/>
      <c r="O14" s="12"/>
      <c r="P14" s="13"/>
      <c r="Q14" s="12"/>
      <c r="R14" s="15"/>
      <c r="S14" s="18"/>
      <c r="T14" s="18"/>
      <c r="U14" s="19"/>
      <c r="V14" s="15"/>
      <c r="Z14" s="5">
        <f>IF(I14&gt;0, I14, 0)</f>
        <v>0</v>
      </c>
      <c r="AA14" s="5">
        <f>IF(J14&gt;0, J14, 0)</f>
        <v>0</v>
      </c>
      <c r="AB14" s="5">
        <f>IF(K14&gt;0, K14, 0)</f>
        <v>0</v>
      </c>
      <c r="AC14" s="5">
        <f t="shared" si="0"/>
        <v>0</v>
      </c>
      <c r="AD14" s="5">
        <f>IF(M14&gt;0, M14, 0)</f>
        <v>0</v>
      </c>
      <c r="AE14" s="5">
        <f>IF(N14&gt;0, N14, 0)</f>
        <v>0</v>
      </c>
      <c r="AF14" s="5">
        <f>IF(O14&gt;0, O14, 0)</f>
        <v>0</v>
      </c>
      <c r="AG14" s="5">
        <f t="shared" si="1"/>
        <v>0</v>
      </c>
      <c r="AH14" s="5">
        <f t="shared" si="2"/>
        <v>0</v>
      </c>
    </row>
    <row r="15" spans="1:34" ht="19.5" customHeight="1" x14ac:dyDescent="0.3">
      <c r="A15" s="14"/>
      <c r="B15" s="15"/>
      <c r="C15" s="15"/>
      <c r="D15" s="15"/>
      <c r="E15" s="17"/>
      <c r="F15" s="15"/>
      <c r="G15" s="15"/>
      <c r="H15" s="15"/>
      <c r="I15" s="12"/>
      <c r="J15" s="12"/>
      <c r="K15" s="12"/>
      <c r="L15" s="13"/>
      <c r="M15" s="12"/>
      <c r="N15" s="12"/>
      <c r="O15" s="12"/>
      <c r="P15" s="13"/>
      <c r="Q15" s="12"/>
      <c r="R15" s="15"/>
      <c r="S15" s="18"/>
      <c r="T15" s="18"/>
      <c r="U15" s="19"/>
      <c r="V15" s="15"/>
      <c r="Z15" s="5">
        <f>IF(I15&gt;0, I15, 0)</f>
        <v>0</v>
      </c>
      <c r="AA15" s="5">
        <f>IF(J15&gt;0, J15, 0)</f>
        <v>0</v>
      </c>
      <c r="AB15" s="5">
        <f>IF(K15&gt;0, K15, 0)</f>
        <v>0</v>
      </c>
      <c r="AC15" s="5">
        <f t="shared" si="0"/>
        <v>0</v>
      </c>
      <c r="AD15" s="5">
        <f>IF(M15&gt;0, M15, 0)</f>
        <v>0</v>
      </c>
      <c r="AE15" s="5">
        <f>IF(N15&gt;0, N15, 0)</f>
        <v>0</v>
      </c>
      <c r="AF15" s="5">
        <f>IF(O15&gt;0, O15, 0)</f>
        <v>0</v>
      </c>
      <c r="AG15" s="5">
        <f t="shared" si="1"/>
        <v>0</v>
      </c>
      <c r="AH15" s="5">
        <f t="shared" si="2"/>
        <v>0</v>
      </c>
    </row>
    <row r="16" spans="1:34" ht="19.5" customHeight="1" x14ac:dyDescent="0.3">
      <c r="A16" s="14"/>
      <c r="B16" s="15"/>
      <c r="C16" s="15"/>
      <c r="D16" s="15"/>
      <c r="E16" s="17"/>
      <c r="F16" s="15"/>
      <c r="G16" s="15"/>
      <c r="H16" s="15"/>
      <c r="I16" s="12"/>
      <c r="J16" s="12"/>
      <c r="K16" s="12"/>
      <c r="L16" s="13"/>
      <c r="M16" s="12"/>
      <c r="N16" s="12"/>
      <c r="O16" s="12"/>
      <c r="P16" s="13"/>
      <c r="Q16" s="12"/>
      <c r="R16" s="15"/>
      <c r="S16" s="18"/>
      <c r="T16" s="18"/>
      <c r="U16" s="19"/>
      <c r="V16" s="15"/>
      <c r="Z16" s="5">
        <f>IF(I16&gt;0, I16, 0)</f>
        <v>0</v>
      </c>
      <c r="AA16" s="5">
        <f>IF(J16&gt;0, J16, 0)</f>
        <v>0</v>
      </c>
      <c r="AB16" s="5">
        <f>IF(K16&gt;0, K16, 0)</f>
        <v>0</v>
      </c>
      <c r="AC16" s="5">
        <f t="shared" si="0"/>
        <v>0</v>
      </c>
      <c r="AD16" s="5">
        <f>IF(M16&gt;0, M16, 0)</f>
        <v>0</v>
      </c>
      <c r="AE16" s="5">
        <f>IF(N16&gt;0, N16, 0)</f>
        <v>0</v>
      </c>
      <c r="AF16" s="5">
        <f>IF(O16&gt;0, O16, 0)</f>
        <v>0</v>
      </c>
      <c r="AG16" s="5">
        <f t="shared" si="1"/>
        <v>0</v>
      </c>
      <c r="AH16" s="5">
        <f t="shared" si="2"/>
        <v>0</v>
      </c>
    </row>
    <row r="17" spans="1:34" ht="19.5" customHeight="1" x14ac:dyDescent="0.3">
      <c r="A17" s="14"/>
      <c r="B17" s="15"/>
      <c r="C17" s="15"/>
      <c r="D17" s="15"/>
      <c r="E17" s="17"/>
      <c r="F17" s="15"/>
      <c r="G17" s="15"/>
      <c r="H17" s="15"/>
      <c r="I17" s="12"/>
      <c r="J17" s="12"/>
      <c r="K17" s="12"/>
      <c r="L17" s="13"/>
      <c r="M17" s="12"/>
      <c r="N17" s="12"/>
      <c r="O17" s="12"/>
      <c r="P17" s="13"/>
      <c r="Q17" s="12"/>
      <c r="R17" s="15"/>
      <c r="S17" s="18"/>
      <c r="T17" s="18"/>
      <c r="U17" s="19"/>
      <c r="V17" s="15"/>
      <c r="Z17" s="5">
        <f>IF(I17&gt;0, I17, 0)</f>
        <v>0</v>
      </c>
      <c r="AA17" s="5">
        <f>IF(J17&gt;0, J17, 0)</f>
        <v>0</v>
      </c>
      <c r="AB17" s="5">
        <f>IF(K17&gt;0, K17, 0)</f>
        <v>0</v>
      </c>
      <c r="AC17" s="5">
        <f t="shared" si="0"/>
        <v>0</v>
      </c>
      <c r="AD17" s="5">
        <f>IF(M17&gt;0, M17, 0)</f>
        <v>0</v>
      </c>
      <c r="AE17" s="5">
        <f>IF(N17&gt;0, N17, 0)</f>
        <v>0</v>
      </c>
      <c r="AF17" s="5">
        <f>IF(O17&gt;0, O17, 0)</f>
        <v>0</v>
      </c>
      <c r="AG17" s="5">
        <f t="shared" si="1"/>
        <v>0</v>
      </c>
      <c r="AH17" s="5">
        <f t="shared" si="2"/>
        <v>0</v>
      </c>
    </row>
    <row r="18" spans="1:34" ht="19.5" customHeight="1" x14ac:dyDescent="0.3">
      <c r="A18" s="14"/>
      <c r="B18" s="15"/>
      <c r="C18" s="15"/>
      <c r="D18" s="15"/>
      <c r="E18" s="17"/>
      <c r="F18" s="15"/>
      <c r="G18" s="15"/>
      <c r="H18" s="15"/>
      <c r="I18" s="12"/>
      <c r="J18" s="12"/>
      <c r="K18" s="12"/>
      <c r="L18" s="13"/>
      <c r="M18" s="12"/>
      <c r="N18" s="12"/>
      <c r="O18" s="12"/>
      <c r="P18" s="13"/>
      <c r="Q18" s="12"/>
      <c r="R18" s="15"/>
      <c r="S18" s="18"/>
      <c r="T18" s="18"/>
      <c r="U18" s="19"/>
      <c r="V18" s="15"/>
      <c r="Z18" s="5">
        <f>IF(I18&gt;0, I18, 0)</f>
        <v>0</v>
      </c>
      <c r="AA18" s="5">
        <f>IF(J18&gt;0, J18, 0)</f>
        <v>0</v>
      </c>
      <c r="AB18" s="5">
        <f>IF(K18&gt;0, K18, 0)</f>
        <v>0</v>
      </c>
      <c r="AC18" s="5">
        <f t="shared" si="0"/>
        <v>0</v>
      </c>
      <c r="AD18" s="5">
        <f>IF(M18&gt;0, M18, 0)</f>
        <v>0</v>
      </c>
      <c r="AE18" s="5">
        <f>IF(N18&gt;0, N18, 0)</f>
        <v>0</v>
      </c>
      <c r="AF18" s="5">
        <f>IF(O18&gt;0, O18, 0)</f>
        <v>0</v>
      </c>
      <c r="AG18" s="5">
        <f t="shared" si="1"/>
        <v>0</v>
      </c>
      <c r="AH18" s="5">
        <f t="shared" si="2"/>
        <v>0</v>
      </c>
    </row>
    <row r="19" spans="1:34" ht="19.5" customHeight="1" x14ac:dyDescent="0.3">
      <c r="A19" s="14"/>
      <c r="B19" s="15"/>
      <c r="C19" s="15"/>
      <c r="D19" s="15"/>
      <c r="E19" s="17"/>
      <c r="F19" s="15"/>
      <c r="G19" s="15"/>
      <c r="H19" s="15"/>
      <c r="I19" s="12"/>
      <c r="J19" s="12"/>
      <c r="K19" s="12"/>
      <c r="L19" s="13"/>
      <c r="M19" s="12"/>
      <c r="N19" s="12"/>
      <c r="O19" s="12"/>
      <c r="P19" s="13"/>
      <c r="Q19" s="12"/>
      <c r="R19" s="15"/>
      <c r="S19" s="18"/>
      <c r="T19" s="18"/>
      <c r="U19" s="19"/>
      <c r="V19" s="15"/>
      <c r="Z19" s="5">
        <f>IF(I19&gt;0, I19, 0)</f>
        <v>0</v>
      </c>
      <c r="AA19" s="5">
        <f>IF(J19&gt;0, J19, 0)</f>
        <v>0</v>
      </c>
      <c r="AB19" s="5">
        <f>IF(K19&gt;0, K19, 0)</f>
        <v>0</v>
      </c>
      <c r="AC19" s="5">
        <f t="shared" si="0"/>
        <v>0</v>
      </c>
      <c r="AD19" s="5">
        <f>IF(M19&gt;0, M19, 0)</f>
        <v>0</v>
      </c>
      <c r="AE19" s="5">
        <f>IF(N19&gt;0, N19, 0)</f>
        <v>0</v>
      </c>
      <c r="AF19" s="5">
        <f>IF(O19&gt;0, O19, 0)</f>
        <v>0</v>
      </c>
      <c r="AG19" s="5">
        <f t="shared" si="1"/>
        <v>0</v>
      </c>
      <c r="AH19" s="5">
        <f t="shared" si="2"/>
        <v>0</v>
      </c>
    </row>
    <row r="20" spans="1:34" ht="19.5" customHeight="1" x14ac:dyDescent="0.3">
      <c r="A20" s="14"/>
      <c r="B20" s="15"/>
      <c r="C20" s="15"/>
      <c r="D20" s="15"/>
      <c r="E20" s="17"/>
      <c r="F20" s="15"/>
      <c r="G20" s="15"/>
      <c r="H20" s="15"/>
      <c r="I20" s="12"/>
      <c r="J20" s="12"/>
      <c r="K20" s="12"/>
      <c r="L20" s="13"/>
      <c r="M20" s="12"/>
      <c r="N20" s="12"/>
      <c r="O20" s="12"/>
      <c r="P20" s="13"/>
      <c r="Q20" s="12"/>
      <c r="R20" s="15"/>
      <c r="S20" s="18"/>
      <c r="T20" s="18"/>
      <c r="U20" s="19"/>
      <c r="V20" s="15"/>
      <c r="Z20" s="5">
        <f>IF(I20&gt;0, I20, 0)</f>
        <v>0</v>
      </c>
      <c r="AA20" s="5">
        <f>IF(J20&gt;0, J20, 0)</f>
        <v>0</v>
      </c>
      <c r="AB20" s="5">
        <f>IF(K20&gt;0, K20, 0)</f>
        <v>0</v>
      </c>
      <c r="AC20" s="5">
        <f t="shared" si="0"/>
        <v>0</v>
      </c>
      <c r="AD20" s="5">
        <f>IF(M20&gt;0, M20, 0)</f>
        <v>0</v>
      </c>
      <c r="AE20" s="5">
        <f>IF(N20&gt;0, N20, 0)</f>
        <v>0</v>
      </c>
      <c r="AF20" s="5">
        <f>IF(O20&gt;0, O20, 0)</f>
        <v>0</v>
      </c>
      <c r="AG20" s="5">
        <f t="shared" si="1"/>
        <v>0</v>
      </c>
      <c r="AH20" s="5">
        <f t="shared" si="2"/>
        <v>0</v>
      </c>
    </row>
    <row r="21" spans="1:34" ht="19.5" customHeight="1" x14ac:dyDescent="0.3">
      <c r="A21" s="14"/>
      <c r="B21" s="15"/>
      <c r="C21" s="15"/>
      <c r="D21" s="15"/>
      <c r="E21" s="17"/>
      <c r="F21" s="15"/>
      <c r="G21" s="15"/>
      <c r="H21" s="15"/>
      <c r="I21" s="12"/>
      <c r="J21" s="12"/>
      <c r="K21" s="12"/>
      <c r="L21" s="13"/>
      <c r="M21" s="12"/>
      <c r="N21" s="12"/>
      <c r="O21" s="12"/>
      <c r="P21" s="13"/>
      <c r="Q21" s="12"/>
      <c r="R21" s="15"/>
      <c r="S21" s="18"/>
      <c r="T21" s="18"/>
      <c r="U21" s="19"/>
      <c r="V21" s="15"/>
      <c r="Z21" s="5">
        <f>IF(I21&gt;0, I21, 0)</f>
        <v>0</v>
      </c>
      <c r="AA21" s="5">
        <f>IF(J21&gt;0, J21, 0)</f>
        <v>0</v>
      </c>
      <c r="AB21" s="5">
        <f>IF(K21&gt;0, K21, 0)</f>
        <v>0</v>
      </c>
      <c r="AC21" s="5">
        <f t="shared" si="0"/>
        <v>0</v>
      </c>
      <c r="AD21" s="5">
        <f>IF(M21&gt;0, M21, 0)</f>
        <v>0</v>
      </c>
      <c r="AE21" s="5">
        <f>IF(N21&gt;0, N21, 0)</f>
        <v>0</v>
      </c>
      <c r="AF21" s="5">
        <f>IF(O21&gt;0, O21, 0)</f>
        <v>0</v>
      </c>
      <c r="AG21" s="5">
        <f t="shared" si="1"/>
        <v>0</v>
      </c>
      <c r="AH21" s="5">
        <f t="shared" si="2"/>
        <v>0</v>
      </c>
    </row>
    <row r="22" spans="1:34" ht="19.5" customHeight="1" x14ac:dyDescent="0.3">
      <c r="A22" s="14"/>
      <c r="B22" s="15"/>
      <c r="C22" s="15"/>
      <c r="D22" s="15"/>
      <c r="E22" s="17"/>
      <c r="F22" s="15"/>
      <c r="G22" s="15"/>
      <c r="H22" s="15"/>
      <c r="I22" s="12"/>
      <c r="J22" s="12"/>
      <c r="K22" s="12"/>
      <c r="L22" s="13"/>
      <c r="M22" s="12"/>
      <c r="N22" s="12"/>
      <c r="O22" s="12"/>
      <c r="P22" s="13"/>
      <c r="Q22" s="12"/>
      <c r="R22" s="15"/>
      <c r="S22" s="18"/>
      <c r="T22" s="18"/>
      <c r="U22" s="19"/>
      <c r="V22" s="15"/>
      <c r="Z22" s="5">
        <f>IF(I22&gt;0, I22, 0)</f>
        <v>0</v>
      </c>
      <c r="AA22" s="5">
        <f>IF(J22&gt;0, J22, 0)</f>
        <v>0</v>
      </c>
      <c r="AB22" s="5">
        <f>IF(K22&gt;0, K22, 0)</f>
        <v>0</v>
      </c>
      <c r="AC22" s="5">
        <f t="shared" si="0"/>
        <v>0</v>
      </c>
      <c r="AD22" s="5">
        <f>IF(M22&gt;0, M22, 0)</f>
        <v>0</v>
      </c>
      <c r="AE22" s="5">
        <f>IF(N22&gt;0, N22, 0)</f>
        <v>0</v>
      </c>
      <c r="AF22" s="5">
        <f>IF(O22&gt;0, O22, 0)</f>
        <v>0</v>
      </c>
      <c r="AG22" s="5">
        <f t="shared" si="1"/>
        <v>0</v>
      </c>
      <c r="AH22" s="5">
        <f t="shared" si="2"/>
        <v>0</v>
      </c>
    </row>
    <row r="23" spans="1:34" ht="19.5" customHeight="1" x14ac:dyDescent="0.3">
      <c r="A23" s="14"/>
      <c r="B23" s="15"/>
      <c r="C23" s="15"/>
      <c r="D23" s="15"/>
      <c r="E23" s="17"/>
      <c r="F23" s="15"/>
      <c r="G23" s="15"/>
      <c r="H23" s="15"/>
      <c r="I23" s="12"/>
      <c r="J23" s="12"/>
      <c r="K23" s="12"/>
      <c r="L23" s="13"/>
      <c r="M23" s="12"/>
      <c r="N23" s="12"/>
      <c r="O23" s="12"/>
      <c r="P23" s="13"/>
      <c r="Q23" s="12"/>
      <c r="R23" s="15"/>
      <c r="S23" s="18"/>
      <c r="T23" s="18"/>
      <c r="U23" s="19"/>
      <c r="V23" s="15"/>
      <c r="Z23" s="5">
        <f>IF(I23&gt;0, I23, 0)</f>
        <v>0</v>
      </c>
      <c r="AA23" s="5">
        <f>IF(J23&gt;0, J23, 0)</f>
        <v>0</v>
      </c>
      <c r="AB23" s="5">
        <f>IF(K23&gt;0, K23, 0)</f>
        <v>0</v>
      </c>
      <c r="AC23" s="5">
        <f t="shared" si="0"/>
        <v>0</v>
      </c>
      <c r="AD23" s="5">
        <f>IF(M23&gt;0, M23, 0)</f>
        <v>0</v>
      </c>
      <c r="AE23" s="5">
        <f>IF(N23&gt;0, N23, 0)</f>
        <v>0</v>
      </c>
      <c r="AF23" s="5">
        <f>IF(O23&gt;0, O23, 0)</f>
        <v>0</v>
      </c>
      <c r="AG23" s="5">
        <f t="shared" si="1"/>
        <v>0</v>
      </c>
      <c r="AH23" s="5">
        <f t="shared" si="2"/>
        <v>0</v>
      </c>
    </row>
    <row r="24" spans="1:34" ht="19.5" customHeight="1" thickBot="1" x14ac:dyDescent="0.35">
      <c r="A24" s="16"/>
      <c r="B24" s="8"/>
      <c r="C24" s="8"/>
      <c r="D24" s="8"/>
      <c r="E24" s="22"/>
      <c r="F24" s="8"/>
      <c r="G24" s="8"/>
      <c r="H24" s="8"/>
      <c r="I24" s="23"/>
      <c r="J24" s="23"/>
      <c r="K24" s="23"/>
      <c r="L24" s="24"/>
      <c r="M24" s="23"/>
      <c r="N24" s="23"/>
      <c r="O24" s="23"/>
      <c r="P24" s="24"/>
      <c r="Q24" s="23"/>
      <c r="R24" s="8"/>
      <c r="S24" s="25"/>
      <c r="T24" s="25"/>
      <c r="U24" s="26"/>
      <c r="V24" s="8"/>
      <c r="Z24" s="5">
        <f>IF(I24&gt;0, I24, 0)</f>
        <v>0</v>
      </c>
      <c r="AA24" s="5">
        <f>IF(J24&gt;0, J24, 0)</f>
        <v>0</v>
      </c>
      <c r="AB24" s="5">
        <f>IF(K24&gt;0, K24, 0)</f>
        <v>0</v>
      </c>
      <c r="AC24" s="5">
        <f t="shared" si="0"/>
        <v>0</v>
      </c>
      <c r="AD24" s="5">
        <f>IF(M24&gt;0, M24, 0)</f>
        <v>0</v>
      </c>
      <c r="AE24" s="5">
        <f>IF(N24&gt;0, N24, 0)</f>
        <v>0</v>
      </c>
      <c r="AF24" s="5">
        <f>IF(O24&gt;0, O24, 0)</f>
        <v>0</v>
      </c>
      <c r="AG24" s="5">
        <f t="shared" si="1"/>
        <v>0</v>
      </c>
      <c r="AH24" s="5">
        <f t="shared" si="2"/>
        <v>0</v>
      </c>
    </row>
    <row r="25" spans="1:34" ht="19.5" customHeight="1" x14ac:dyDescent="0.3">
      <c r="A25" s="11"/>
      <c r="B25" s="12"/>
      <c r="C25" s="12"/>
      <c r="D25" s="12"/>
      <c r="E25" s="17"/>
      <c r="F25" s="12"/>
      <c r="G25" s="12"/>
      <c r="H25" s="12"/>
      <c r="I25" s="12"/>
      <c r="J25" s="12"/>
      <c r="K25" s="12"/>
      <c r="L25" s="13"/>
      <c r="M25" s="12"/>
      <c r="N25" s="12"/>
      <c r="O25" s="12"/>
      <c r="P25" s="13"/>
      <c r="Q25" s="12"/>
      <c r="R25" s="12"/>
      <c r="S25" s="18"/>
      <c r="T25" s="18"/>
      <c r="U25" s="19"/>
      <c r="V25" s="12"/>
      <c r="Z25" s="5">
        <f>IF(I25&gt;0, I25, 0)</f>
        <v>0</v>
      </c>
      <c r="AA25" s="5">
        <f>IF(J25&gt;0, J25, 0)</f>
        <v>0</v>
      </c>
      <c r="AB25" s="5">
        <f>IF(K25&gt;0, K25, 0)</f>
        <v>0</v>
      </c>
      <c r="AC25" s="5">
        <f>MAX(Z25:AB25)</f>
        <v>0</v>
      </c>
      <c r="AD25" s="5">
        <f>IF(M25&gt;0, M25, 0)</f>
        <v>0</v>
      </c>
      <c r="AE25" s="5">
        <f>IF(N25&gt;0, N25, 0)</f>
        <v>0</v>
      </c>
      <c r="AF25" s="5">
        <f>IF(O25&gt;0, O25, 0)</f>
        <v>0</v>
      </c>
      <c r="AG25" s="5">
        <f>MAX(AD25:AF25)</f>
        <v>0</v>
      </c>
      <c r="AH25" s="5">
        <f>AC25+AG25</f>
        <v>0</v>
      </c>
    </row>
    <row r="26" spans="1:34" ht="19.5" customHeight="1" x14ac:dyDescent="0.3">
      <c r="A26" s="14"/>
      <c r="B26" s="15"/>
      <c r="C26" s="15"/>
      <c r="D26" s="15"/>
      <c r="E26" s="17"/>
      <c r="F26" s="20"/>
      <c r="G26" s="15"/>
      <c r="H26" s="15"/>
      <c r="I26" s="12"/>
      <c r="J26" s="12"/>
      <c r="K26" s="12"/>
      <c r="L26" s="13"/>
      <c r="M26" s="12"/>
      <c r="N26" s="12"/>
      <c r="O26" s="12"/>
      <c r="P26" s="13"/>
      <c r="Q26" s="12"/>
      <c r="R26" s="15"/>
      <c r="S26" s="18"/>
      <c r="T26" s="18"/>
      <c r="U26" s="19"/>
      <c r="V26" s="15"/>
      <c r="Z26" s="5">
        <f>IF(I26&gt;0, I26, 0)</f>
        <v>0</v>
      </c>
      <c r="AA26" s="5">
        <f>IF(J26&gt;0, J26, 0)</f>
        <v>0</v>
      </c>
      <c r="AB26" s="5">
        <f>IF(K26&gt;0, K26, 0)</f>
        <v>0</v>
      </c>
      <c r="AC26" s="5">
        <f t="shared" ref="AC26:AC44" si="3">MAX(Z26:AB26)</f>
        <v>0</v>
      </c>
      <c r="AD26" s="5">
        <f>IF(M26&gt;0, M26, 0)</f>
        <v>0</v>
      </c>
      <c r="AE26" s="5">
        <f>IF(N26&gt;0, N26, 0)</f>
        <v>0</v>
      </c>
      <c r="AF26" s="5">
        <f>IF(O26&gt;0, O26, 0)</f>
        <v>0</v>
      </c>
      <c r="AG26" s="5">
        <f t="shared" ref="AG26:AG44" si="4">MAX(AD26:AF26)</f>
        <v>0</v>
      </c>
      <c r="AH26" s="5">
        <f t="shared" ref="AH26:AH44" si="5">AC26+AG26</f>
        <v>0</v>
      </c>
    </row>
    <row r="27" spans="1:34" ht="19.5" customHeight="1" x14ac:dyDescent="0.3">
      <c r="A27" s="14"/>
      <c r="B27" s="15"/>
      <c r="C27" s="15"/>
      <c r="D27" s="15"/>
      <c r="E27" s="17"/>
      <c r="F27" s="15"/>
      <c r="G27" s="15"/>
      <c r="H27" s="15"/>
      <c r="I27" s="12"/>
      <c r="J27" s="12"/>
      <c r="K27" s="12"/>
      <c r="L27" s="13"/>
      <c r="M27" s="12"/>
      <c r="N27" s="12"/>
      <c r="O27" s="12"/>
      <c r="P27" s="13"/>
      <c r="Q27" s="12"/>
      <c r="R27" s="15"/>
      <c r="S27" s="18"/>
      <c r="T27" s="18"/>
      <c r="U27" s="19"/>
      <c r="V27" s="15"/>
      <c r="Z27" s="5">
        <f>IF(I27&gt;0, I27, 0)</f>
        <v>0</v>
      </c>
      <c r="AA27" s="5">
        <f>IF(J27&gt;0, J27, 0)</f>
        <v>0</v>
      </c>
      <c r="AB27" s="5">
        <f>IF(K27&gt;0, K27, 0)</f>
        <v>0</v>
      </c>
      <c r="AC27" s="5">
        <f t="shared" si="3"/>
        <v>0</v>
      </c>
      <c r="AD27" s="5">
        <f>IF(M27&gt;0, M27, 0)</f>
        <v>0</v>
      </c>
      <c r="AE27" s="5">
        <f>IF(N27&gt;0, N27, 0)</f>
        <v>0</v>
      </c>
      <c r="AF27" s="5">
        <f>IF(O27&gt;0, O27, 0)</f>
        <v>0</v>
      </c>
      <c r="AG27" s="5">
        <f t="shared" si="4"/>
        <v>0</v>
      </c>
      <c r="AH27" s="5">
        <f t="shared" si="5"/>
        <v>0</v>
      </c>
    </row>
    <row r="28" spans="1:34" ht="19.5" customHeight="1" x14ac:dyDescent="0.3">
      <c r="A28" s="14"/>
      <c r="B28" s="15"/>
      <c r="C28" s="15"/>
      <c r="D28" s="15"/>
      <c r="E28" s="17"/>
      <c r="F28" s="15"/>
      <c r="G28" s="15"/>
      <c r="H28" s="15"/>
      <c r="I28" s="12"/>
      <c r="J28" s="12"/>
      <c r="K28" s="12"/>
      <c r="L28" s="13"/>
      <c r="M28" s="12"/>
      <c r="N28" s="12"/>
      <c r="O28" s="12"/>
      <c r="P28" s="13"/>
      <c r="Q28" s="12"/>
      <c r="R28" s="15"/>
      <c r="S28" s="18"/>
      <c r="T28" s="18"/>
      <c r="U28" s="19"/>
      <c r="V28" s="15"/>
      <c r="Z28" s="5">
        <f>IF(I28&gt;0, I28, 0)</f>
        <v>0</v>
      </c>
      <c r="AA28" s="5">
        <f>IF(J28&gt;0, J28, 0)</f>
        <v>0</v>
      </c>
      <c r="AB28" s="5">
        <f>IF(K28&gt;0, K28, 0)</f>
        <v>0</v>
      </c>
      <c r="AC28" s="5">
        <f t="shared" si="3"/>
        <v>0</v>
      </c>
      <c r="AD28" s="5">
        <f>IF(M28&gt;0, M28, 0)</f>
        <v>0</v>
      </c>
      <c r="AE28" s="5">
        <f>IF(N28&gt;0, N28, 0)</f>
        <v>0</v>
      </c>
      <c r="AF28" s="5">
        <f>IF(O28&gt;0, O28, 0)</f>
        <v>0</v>
      </c>
      <c r="AG28" s="5">
        <f t="shared" si="4"/>
        <v>0</v>
      </c>
      <c r="AH28" s="5">
        <f t="shared" si="5"/>
        <v>0</v>
      </c>
    </row>
    <row r="29" spans="1:34" ht="19.5" customHeight="1" x14ac:dyDescent="0.3">
      <c r="A29" s="14"/>
      <c r="B29" s="15"/>
      <c r="C29" s="15"/>
      <c r="D29" s="15"/>
      <c r="E29" s="17"/>
      <c r="F29" s="15"/>
      <c r="G29" s="15"/>
      <c r="H29" s="15"/>
      <c r="I29" s="12"/>
      <c r="J29" s="12"/>
      <c r="K29" s="12"/>
      <c r="L29" s="13"/>
      <c r="M29" s="12"/>
      <c r="N29" s="12"/>
      <c r="O29" s="12"/>
      <c r="P29" s="13"/>
      <c r="Q29" s="12"/>
      <c r="R29" s="15"/>
      <c r="S29" s="18"/>
      <c r="T29" s="18"/>
      <c r="U29" s="19"/>
      <c r="V29" s="15"/>
      <c r="Z29" s="5">
        <f>IF(I29&gt;0, I29, 0)</f>
        <v>0</v>
      </c>
      <c r="AA29" s="5">
        <f>IF(J29&gt;0, J29, 0)</f>
        <v>0</v>
      </c>
      <c r="AB29" s="5">
        <f>IF(K29&gt;0, K29, 0)</f>
        <v>0</v>
      </c>
      <c r="AC29" s="5">
        <f t="shared" si="3"/>
        <v>0</v>
      </c>
      <c r="AD29" s="5">
        <f>IF(M29&gt;0, M29, 0)</f>
        <v>0</v>
      </c>
      <c r="AE29" s="5">
        <f>IF(N29&gt;0, N29, 0)</f>
        <v>0</v>
      </c>
      <c r="AF29" s="5">
        <f>IF(O29&gt;0, O29, 0)</f>
        <v>0</v>
      </c>
      <c r="AG29" s="5">
        <f t="shared" si="4"/>
        <v>0</v>
      </c>
      <c r="AH29" s="5">
        <f t="shared" si="5"/>
        <v>0</v>
      </c>
    </row>
    <row r="30" spans="1:34" ht="19.5" customHeight="1" x14ac:dyDescent="0.3">
      <c r="A30" s="14"/>
      <c r="B30" s="15"/>
      <c r="C30" s="15"/>
      <c r="D30" s="15"/>
      <c r="E30" s="17"/>
      <c r="F30" s="15"/>
      <c r="G30" s="15"/>
      <c r="H30" s="15"/>
      <c r="I30" s="12"/>
      <c r="J30" s="12"/>
      <c r="K30" s="12"/>
      <c r="L30" s="13"/>
      <c r="M30" s="12"/>
      <c r="N30" s="12"/>
      <c r="O30" s="12"/>
      <c r="P30" s="13"/>
      <c r="Q30" s="12"/>
      <c r="R30" s="15"/>
      <c r="S30" s="18"/>
      <c r="T30" s="18"/>
      <c r="U30" s="19"/>
      <c r="V30" s="15"/>
      <c r="Z30" s="5">
        <f>IF(I30&gt;0, I30, 0)</f>
        <v>0</v>
      </c>
      <c r="AA30" s="5">
        <f>IF(J30&gt;0, J30, 0)</f>
        <v>0</v>
      </c>
      <c r="AB30" s="5">
        <f>IF(K30&gt;0, K30, 0)</f>
        <v>0</v>
      </c>
      <c r="AC30" s="5">
        <f t="shared" si="3"/>
        <v>0</v>
      </c>
      <c r="AD30" s="5">
        <f>IF(M30&gt;0, M30, 0)</f>
        <v>0</v>
      </c>
      <c r="AE30" s="5">
        <f>IF(N30&gt;0, N30, 0)</f>
        <v>0</v>
      </c>
      <c r="AF30" s="5">
        <f>IF(O30&gt;0, O30, 0)</f>
        <v>0</v>
      </c>
      <c r="AG30" s="5">
        <f t="shared" si="4"/>
        <v>0</v>
      </c>
      <c r="AH30" s="5">
        <f t="shared" si="5"/>
        <v>0</v>
      </c>
    </row>
    <row r="31" spans="1:34" ht="19.5" customHeight="1" x14ac:dyDescent="0.3">
      <c r="A31" s="14"/>
      <c r="B31" s="15"/>
      <c r="C31" s="15"/>
      <c r="D31" s="15"/>
      <c r="E31" s="17"/>
      <c r="F31" s="15"/>
      <c r="G31" s="15"/>
      <c r="H31" s="15"/>
      <c r="I31" s="12"/>
      <c r="J31" s="12"/>
      <c r="K31" s="12"/>
      <c r="L31" s="13"/>
      <c r="M31" s="12"/>
      <c r="N31" s="12"/>
      <c r="O31" s="12"/>
      <c r="P31" s="13"/>
      <c r="Q31" s="12"/>
      <c r="R31" s="15"/>
      <c r="S31" s="18"/>
      <c r="T31" s="18"/>
      <c r="U31" s="19"/>
      <c r="V31" s="15"/>
      <c r="Z31" s="5">
        <f>IF(I31&gt;0, I31, 0)</f>
        <v>0</v>
      </c>
      <c r="AA31" s="5">
        <f>IF(J31&gt;0, J31, 0)</f>
        <v>0</v>
      </c>
      <c r="AB31" s="5">
        <f>IF(K31&gt;0, K31, 0)</f>
        <v>0</v>
      </c>
      <c r="AC31" s="5">
        <f t="shared" si="3"/>
        <v>0</v>
      </c>
      <c r="AD31" s="5">
        <f>IF(M31&gt;0, M31, 0)</f>
        <v>0</v>
      </c>
      <c r="AE31" s="5">
        <f>IF(N31&gt;0, N31, 0)</f>
        <v>0</v>
      </c>
      <c r="AF31" s="5">
        <f>IF(O31&gt;0, O31, 0)</f>
        <v>0</v>
      </c>
      <c r="AG31" s="5">
        <f t="shared" si="4"/>
        <v>0</v>
      </c>
      <c r="AH31" s="5">
        <f t="shared" si="5"/>
        <v>0</v>
      </c>
    </row>
    <row r="32" spans="1:34" ht="19.5" customHeight="1" x14ac:dyDescent="0.3">
      <c r="A32" s="14"/>
      <c r="B32" s="15"/>
      <c r="C32" s="15"/>
      <c r="D32" s="15"/>
      <c r="E32" s="17"/>
      <c r="F32" s="15"/>
      <c r="G32" s="15"/>
      <c r="H32" s="15"/>
      <c r="I32" s="12"/>
      <c r="J32" s="12"/>
      <c r="K32" s="12"/>
      <c r="L32" s="13"/>
      <c r="M32" s="12"/>
      <c r="N32" s="12"/>
      <c r="O32" s="12"/>
      <c r="P32" s="13"/>
      <c r="Q32" s="12"/>
      <c r="R32" s="15"/>
      <c r="S32" s="18"/>
      <c r="T32" s="18"/>
      <c r="U32" s="19"/>
      <c r="V32" s="15"/>
      <c r="Z32" s="5">
        <f>IF(I32&gt;0, I32, 0)</f>
        <v>0</v>
      </c>
      <c r="AA32" s="5">
        <f>IF(J32&gt;0, J32, 0)</f>
        <v>0</v>
      </c>
      <c r="AB32" s="5">
        <f>IF(K32&gt;0, K32, 0)</f>
        <v>0</v>
      </c>
      <c r="AC32" s="5">
        <f t="shared" si="3"/>
        <v>0</v>
      </c>
      <c r="AD32" s="5">
        <f>IF(M32&gt;0, M32, 0)</f>
        <v>0</v>
      </c>
      <c r="AE32" s="5">
        <f>IF(N32&gt;0, N32, 0)</f>
        <v>0</v>
      </c>
      <c r="AF32" s="5">
        <f>IF(O32&gt;0, O32, 0)</f>
        <v>0</v>
      </c>
      <c r="AG32" s="5">
        <f t="shared" si="4"/>
        <v>0</v>
      </c>
      <c r="AH32" s="5">
        <f t="shared" si="5"/>
        <v>0</v>
      </c>
    </row>
    <row r="33" spans="1:34" ht="19.5" customHeight="1" x14ac:dyDescent="0.3">
      <c r="A33" s="14"/>
      <c r="B33" s="15"/>
      <c r="C33" s="15"/>
      <c r="D33" s="15"/>
      <c r="E33" s="17"/>
      <c r="F33" s="15"/>
      <c r="G33" s="15"/>
      <c r="H33" s="15"/>
      <c r="I33" s="12"/>
      <c r="J33" s="12"/>
      <c r="K33" s="12"/>
      <c r="L33" s="13"/>
      <c r="M33" s="12"/>
      <c r="N33" s="12"/>
      <c r="O33" s="12"/>
      <c r="P33" s="13"/>
      <c r="Q33" s="12"/>
      <c r="R33" s="15"/>
      <c r="S33" s="18"/>
      <c r="T33" s="18"/>
      <c r="U33" s="19"/>
      <c r="V33" s="15"/>
      <c r="Z33" s="5">
        <f>IF(I33&gt;0, I33, 0)</f>
        <v>0</v>
      </c>
      <c r="AA33" s="5">
        <f>IF(J33&gt;0, J33, 0)</f>
        <v>0</v>
      </c>
      <c r="AB33" s="5">
        <f>IF(K33&gt;0, K33, 0)</f>
        <v>0</v>
      </c>
      <c r="AC33" s="5">
        <f t="shared" si="3"/>
        <v>0</v>
      </c>
      <c r="AD33" s="5">
        <f>IF(M33&gt;0, M33, 0)</f>
        <v>0</v>
      </c>
      <c r="AE33" s="5">
        <f>IF(N33&gt;0, N33, 0)</f>
        <v>0</v>
      </c>
      <c r="AF33" s="5">
        <f>IF(O33&gt;0, O33, 0)</f>
        <v>0</v>
      </c>
      <c r="AG33" s="5">
        <f t="shared" si="4"/>
        <v>0</v>
      </c>
      <c r="AH33" s="5">
        <f t="shared" si="5"/>
        <v>0</v>
      </c>
    </row>
    <row r="34" spans="1:34" ht="19.5" customHeight="1" x14ac:dyDescent="0.3">
      <c r="A34" s="14"/>
      <c r="B34" s="15"/>
      <c r="C34" s="15"/>
      <c r="D34" s="15"/>
      <c r="E34" s="17"/>
      <c r="F34" s="15"/>
      <c r="G34" s="15"/>
      <c r="H34" s="15"/>
      <c r="I34" s="12"/>
      <c r="J34" s="12"/>
      <c r="K34" s="12"/>
      <c r="L34" s="13"/>
      <c r="M34" s="12"/>
      <c r="N34" s="12"/>
      <c r="O34" s="12"/>
      <c r="P34" s="13"/>
      <c r="Q34" s="12"/>
      <c r="R34" s="15"/>
      <c r="S34" s="18"/>
      <c r="T34" s="18"/>
      <c r="U34" s="19"/>
      <c r="V34" s="15"/>
      <c r="Z34" s="5">
        <f>IF(I34&gt;0, I34, 0)</f>
        <v>0</v>
      </c>
      <c r="AA34" s="5">
        <f>IF(J34&gt;0, J34, 0)</f>
        <v>0</v>
      </c>
      <c r="AB34" s="5">
        <f>IF(K34&gt;0, K34, 0)</f>
        <v>0</v>
      </c>
      <c r="AC34" s="5">
        <f t="shared" si="3"/>
        <v>0</v>
      </c>
      <c r="AD34" s="5">
        <f>IF(M34&gt;0, M34, 0)</f>
        <v>0</v>
      </c>
      <c r="AE34" s="5">
        <f>IF(N34&gt;0, N34, 0)</f>
        <v>0</v>
      </c>
      <c r="AF34" s="5">
        <f>IF(O34&gt;0, O34, 0)</f>
        <v>0</v>
      </c>
      <c r="AG34" s="5">
        <f t="shared" si="4"/>
        <v>0</v>
      </c>
      <c r="AH34" s="5">
        <f t="shared" si="5"/>
        <v>0</v>
      </c>
    </row>
    <row r="35" spans="1:34" ht="19.5" customHeight="1" x14ac:dyDescent="0.3">
      <c r="A35" s="14"/>
      <c r="B35" s="15"/>
      <c r="C35" s="15"/>
      <c r="D35" s="15"/>
      <c r="E35" s="17"/>
      <c r="F35" s="15"/>
      <c r="G35" s="15"/>
      <c r="H35" s="15"/>
      <c r="I35" s="12"/>
      <c r="J35" s="12"/>
      <c r="K35" s="12"/>
      <c r="L35" s="13"/>
      <c r="M35" s="12"/>
      <c r="N35" s="12"/>
      <c r="O35" s="12"/>
      <c r="P35" s="13"/>
      <c r="Q35" s="12"/>
      <c r="R35" s="15"/>
      <c r="S35" s="18"/>
      <c r="T35" s="18"/>
      <c r="U35" s="19"/>
      <c r="V35" s="15"/>
      <c r="Z35" s="5">
        <f>IF(I35&gt;0, I35, 0)</f>
        <v>0</v>
      </c>
      <c r="AA35" s="5">
        <f>IF(J35&gt;0, J35, 0)</f>
        <v>0</v>
      </c>
      <c r="AB35" s="5">
        <f>IF(K35&gt;0, K35, 0)</f>
        <v>0</v>
      </c>
      <c r="AC35" s="5">
        <f t="shared" si="3"/>
        <v>0</v>
      </c>
      <c r="AD35" s="5">
        <f>IF(M35&gt;0, M35, 0)</f>
        <v>0</v>
      </c>
      <c r="AE35" s="5">
        <f>IF(N35&gt;0, N35, 0)</f>
        <v>0</v>
      </c>
      <c r="AF35" s="5">
        <f>IF(O35&gt;0, O35, 0)</f>
        <v>0</v>
      </c>
      <c r="AG35" s="5">
        <f t="shared" si="4"/>
        <v>0</v>
      </c>
      <c r="AH35" s="5">
        <f t="shared" si="5"/>
        <v>0</v>
      </c>
    </row>
    <row r="36" spans="1:34" ht="19.5" customHeight="1" x14ac:dyDescent="0.3">
      <c r="A36" s="14"/>
      <c r="B36" s="15"/>
      <c r="C36" s="15"/>
      <c r="D36" s="15"/>
      <c r="E36" s="17"/>
      <c r="F36" s="15"/>
      <c r="G36" s="15"/>
      <c r="H36" s="15"/>
      <c r="I36" s="12"/>
      <c r="J36" s="12"/>
      <c r="K36" s="12"/>
      <c r="L36" s="13"/>
      <c r="M36" s="12"/>
      <c r="N36" s="12"/>
      <c r="O36" s="12"/>
      <c r="P36" s="13"/>
      <c r="Q36" s="12"/>
      <c r="R36" s="15"/>
      <c r="S36" s="18"/>
      <c r="T36" s="18"/>
      <c r="U36" s="19"/>
      <c r="V36" s="15"/>
      <c r="Z36" s="5">
        <f>IF(I36&gt;0, I36, 0)</f>
        <v>0</v>
      </c>
      <c r="AA36" s="5">
        <f>IF(J36&gt;0, J36, 0)</f>
        <v>0</v>
      </c>
      <c r="AB36" s="5">
        <f>IF(K36&gt;0, K36, 0)</f>
        <v>0</v>
      </c>
      <c r="AC36" s="5">
        <f t="shared" si="3"/>
        <v>0</v>
      </c>
      <c r="AD36" s="5">
        <f>IF(M36&gt;0, M36, 0)</f>
        <v>0</v>
      </c>
      <c r="AE36" s="5">
        <f>IF(N36&gt;0, N36, 0)</f>
        <v>0</v>
      </c>
      <c r="AF36" s="5">
        <f>IF(O36&gt;0, O36, 0)</f>
        <v>0</v>
      </c>
      <c r="AG36" s="5">
        <f t="shared" si="4"/>
        <v>0</v>
      </c>
      <c r="AH36" s="5">
        <f t="shared" si="5"/>
        <v>0</v>
      </c>
    </row>
    <row r="37" spans="1:34" ht="19.5" customHeight="1" x14ac:dyDescent="0.3">
      <c r="A37" s="14"/>
      <c r="B37" s="15"/>
      <c r="C37" s="15"/>
      <c r="D37" s="15"/>
      <c r="E37" s="17"/>
      <c r="F37" s="15"/>
      <c r="G37" s="15"/>
      <c r="H37" s="15"/>
      <c r="I37" s="12"/>
      <c r="J37" s="12"/>
      <c r="K37" s="12"/>
      <c r="L37" s="13"/>
      <c r="M37" s="12"/>
      <c r="N37" s="12"/>
      <c r="O37" s="12"/>
      <c r="P37" s="13"/>
      <c r="Q37" s="12"/>
      <c r="R37" s="15"/>
      <c r="S37" s="18"/>
      <c r="T37" s="18"/>
      <c r="U37" s="19"/>
      <c r="V37" s="15"/>
      <c r="Z37" s="5">
        <f>IF(I37&gt;0, I37, 0)</f>
        <v>0</v>
      </c>
      <c r="AA37" s="5">
        <f>IF(J37&gt;0, J37, 0)</f>
        <v>0</v>
      </c>
      <c r="AB37" s="5">
        <f>IF(K37&gt;0, K37, 0)</f>
        <v>0</v>
      </c>
      <c r="AC37" s="5">
        <f t="shared" si="3"/>
        <v>0</v>
      </c>
      <c r="AD37" s="5">
        <f>IF(M37&gt;0, M37, 0)</f>
        <v>0</v>
      </c>
      <c r="AE37" s="5">
        <f>IF(N37&gt;0, N37, 0)</f>
        <v>0</v>
      </c>
      <c r="AF37" s="5">
        <f>IF(O37&gt;0, O37, 0)</f>
        <v>0</v>
      </c>
      <c r="AG37" s="5">
        <f t="shared" si="4"/>
        <v>0</v>
      </c>
      <c r="AH37" s="5">
        <f t="shared" si="5"/>
        <v>0</v>
      </c>
    </row>
    <row r="38" spans="1:34" ht="19.5" customHeight="1" x14ac:dyDescent="0.3">
      <c r="A38" s="14"/>
      <c r="B38" s="15"/>
      <c r="C38" s="15"/>
      <c r="D38" s="15"/>
      <c r="E38" s="17"/>
      <c r="F38" s="15"/>
      <c r="G38" s="15"/>
      <c r="H38" s="15"/>
      <c r="I38" s="12"/>
      <c r="J38" s="12"/>
      <c r="K38" s="12"/>
      <c r="L38" s="13"/>
      <c r="M38" s="12"/>
      <c r="N38" s="12"/>
      <c r="O38" s="12"/>
      <c r="P38" s="13"/>
      <c r="Q38" s="12"/>
      <c r="R38" s="15"/>
      <c r="S38" s="18"/>
      <c r="T38" s="18"/>
      <c r="U38" s="19"/>
      <c r="V38" s="15"/>
      <c r="Z38" s="5">
        <f>IF(I38&gt;0, I38, 0)</f>
        <v>0</v>
      </c>
      <c r="AA38" s="5">
        <f>IF(J38&gt;0, J38, 0)</f>
        <v>0</v>
      </c>
      <c r="AB38" s="5">
        <f>IF(K38&gt;0, K38, 0)</f>
        <v>0</v>
      </c>
      <c r="AC38" s="5">
        <f t="shared" si="3"/>
        <v>0</v>
      </c>
      <c r="AD38" s="5">
        <f>IF(M38&gt;0, M38, 0)</f>
        <v>0</v>
      </c>
      <c r="AE38" s="5">
        <f>IF(N38&gt;0, N38, 0)</f>
        <v>0</v>
      </c>
      <c r="AF38" s="5">
        <f>IF(O38&gt;0, O38, 0)</f>
        <v>0</v>
      </c>
      <c r="AG38" s="5">
        <f t="shared" si="4"/>
        <v>0</v>
      </c>
      <c r="AH38" s="5">
        <f t="shared" si="5"/>
        <v>0</v>
      </c>
    </row>
    <row r="39" spans="1:34" ht="19.5" customHeight="1" x14ac:dyDescent="0.3">
      <c r="A39" s="14"/>
      <c r="B39" s="15"/>
      <c r="C39" s="15"/>
      <c r="D39" s="15"/>
      <c r="E39" s="17"/>
      <c r="F39" s="15"/>
      <c r="G39" s="15"/>
      <c r="H39" s="15"/>
      <c r="I39" s="12"/>
      <c r="J39" s="12"/>
      <c r="K39" s="12"/>
      <c r="L39" s="13"/>
      <c r="M39" s="12"/>
      <c r="N39" s="12"/>
      <c r="O39" s="12"/>
      <c r="P39" s="13"/>
      <c r="Q39" s="12"/>
      <c r="R39" s="15"/>
      <c r="S39" s="18"/>
      <c r="T39" s="18"/>
      <c r="U39" s="19"/>
      <c r="V39" s="15"/>
      <c r="Z39" s="5">
        <f>IF(I39&gt;0, I39, 0)</f>
        <v>0</v>
      </c>
      <c r="AA39" s="5">
        <f>IF(J39&gt;0, J39, 0)</f>
        <v>0</v>
      </c>
      <c r="AB39" s="5">
        <f>IF(K39&gt;0, K39, 0)</f>
        <v>0</v>
      </c>
      <c r="AC39" s="5">
        <f t="shared" si="3"/>
        <v>0</v>
      </c>
      <c r="AD39" s="5">
        <f>IF(M39&gt;0, M39, 0)</f>
        <v>0</v>
      </c>
      <c r="AE39" s="5">
        <f>IF(N39&gt;0, N39, 0)</f>
        <v>0</v>
      </c>
      <c r="AF39" s="5">
        <f>IF(O39&gt;0, O39, 0)</f>
        <v>0</v>
      </c>
      <c r="AG39" s="5">
        <f t="shared" si="4"/>
        <v>0</v>
      </c>
      <c r="AH39" s="5">
        <f t="shared" si="5"/>
        <v>0</v>
      </c>
    </row>
    <row r="40" spans="1:34" ht="19.5" customHeight="1" x14ac:dyDescent="0.3">
      <c r="A40" s="14"/>
      <c r="B40" s="15"/>
      <c r="C40" s="15"/>
      <c r="D40" s="15"/>
      <c r="E40" s="17"/>
      <c r="F40" s="15"/>
      <c r="G40" s="15"/>
      <c r="H40" s="15"/>
      <c r="I40" s="12"/>
      <c r="J40" s="12"/>
      <c r="K40" s="12"/>
      <c r="L40" s="13"/>
      <c r="M40" s="12"/>
      <c r="N40" s="12"/>
      <c r="O40" s="12"/>
      <c r="P40" s="13"/>
      <c r="Q40" s="12"/>
      <c r="R40" s="15"/>
      <c r="S40" s="18"/>
      <c r="T40" s="18"/>
      <c r="U40" s="19"/>
      <c r="V40" s="15"/>
      <c r="Z40" s="5">
        <f>IF(I40&gt;0, I40, 0)</f>
        <v>0</v>
      </c>
      <c r="AA40" s="5">
        <f>IF(J40&gt;0, J40, 0)</f>
        <v>0</v>
      </c>
      <c r="AB40" s="5">
        <f>IF(K40&gt;0, K40, 0)</f>
        <v>0</v>
      </c>
      <c r="AC40" s="5">
        <f t="shared" si="3"/>
        <v>0</v>
      </c>
      <c r="AD40" s="5">
        <f>IF(M40&gt;0, M40, 0)</f>
        <v>0</v>
      </c>
      <c r="AE40" s="5">
        <f>IF(N40&gt;0, N40, 0)</f>
        <v>0</v>
      </c>
      <c r="AF40" s="5">
        <f>IF(O40&gt;0, O40, 0)</f>
        <v>0</v>
      </c>
      <c r="AG40" s="5">
        <f t="shared" si="4"/>
        <v>0</v>
      </c>
      <c r="AH40" s="5">
        <f t="shared" si="5"/>
        <v>0</v>
      </c>
    </row>
    <row r="41" spans="1:34" ht="19.5" customHeight="1" x14ac:dyDescent="0.3">
      <c r="A41" s="14"/>
      <c r="B41" s="15"/>
      <c r="C41" s="15"/>
      <c r="D41" s="15"/>
      <c r="E41" s="17"/>
      <c r="F41" s="15"/>
      <c r="G41" s="15"/>
      <c r="H41" s="15"/>
      <c r="I41" s="12"/>
      <c r="J41" s="12"/>
      <c r="K41" s="12"/>
      <c r="L41" s="13"/>
      <c r="M41" s="12"/>
      <c r="N41" s="12"/>
      <c r="O41" s="12"/>
      <c r="P41" s="13"/>
      <c r="Q41" s="12"/>
      <c r="R41" s="15"/>
      <c r="S41" s="18"/>
      <c r="T41" s="18"/>
      <c r="U41" s="19"/>
      <c r="V41" s="15"/>
      <c r="Z41" s="5">
        <f>IF(I41&gt;0, I41, 0)</f>
        <v>0</v>
      </c>
      <c r="AA41" s="5">
        <f>IF(J41&gt;0, J41, 0)</f>
        <v>0</v>
      </c>
      <c r="AB41" s="5">
        <f>IF(K41&gt;0, K41, 0)</f>
        <v>0</v>
      </c>
      <c r="AC41" s="5">
        <f t="shared" si="3"/>
        <v>0</v>
      </c>
      <c r="AD41" s="5">
        <f>IF(M41&gt;0, M41, 0)</f>
        <v>0</v>
      </c>
      <c r="AE41" s="5">
        <f>IF(N41&gt;0, N41, 0)</f>
        <v>0</v>
      </c>
      <c r="AF41" s="5">
        <f>IF(O41&gt;0, O41, 0)</f>
        <v>0</v>
      </c>
      <c r="AG41" s="5">
        <f t="shared" si="4"/>
        <v>0</v>
      </c>
      <c r="AH41" s="5">
        <f t="shared" si="5"/>
        <v>0</v>
      </c>
    </row>
    <row r="42" spans="1:34" ht="19.5" customHeight="1" x14ac:dyDescent="0.3">
      <c r="A42" s="14"/>
      <c r="B42" s="15"/>
      <c r="C42" s="15"/>
      <c r="D42" s="15"/>
      <c r="E42" s="17"/>
      <c r="F42" s="15"/>
      <c r="G42" s="15"/>
      <c r="H42" s="15"/>
      <c r="I42" s="12"/>
      <c r="J42" s="12"/>
      <c r="K42" s="12"/>
      <c r="L42" s="13"/>
      <c r="M42" s="12"/>
      <c r="N42" s="12"/>
      <c r="O42" s="12"/>
      <c r="P42" s="13"/>
      <c r="Q42" s="12"/>
      <c r="R42" s="15"/>
      <c r="S42" s="18"/>
      <c r="T42" s="18"/>
      <c r="U42" s="19"/>
      <c r="V42" s="15"/>
      <c r="Z42" s="5">
        <f>IF(I42&gt;0, I42, 0)</f>
        <v>0</v>
      </c>
      <c r="AA42" s="5">
        <f>IF(J42&gt;0, J42, 0)</f>
        <v>0</v>
      </c>
      <c r="AB42" s="5">
        <f>IF(K42&gt;0, K42, 0)</f>
        <v>0</v>
      </c>
      <c r="AC42" s="5">
        <f t="shared" si="3"/>
        <v>0</v>
      </c>
      <c r="AD42" s="5">
        <f>IF(M42&gt;0, M42, 0)</f>
        <v>0</v>
      </c>
      <c r="AE42" s="5">
        <f>IF(N42&gt;0, N42, 0)</f>
        <v>0</v>
      </c>
      <c r="AF42" s="5">
        <f>IF(O42&gt;0, O42, 0)</f>
        <v>0</v>
      </c>
      <c r="AG42" s="5">
        <f t="shared" si="4"/>
        <v>0</v>
      </c>
      <c r="AH42" s="5">
        <f t="shared" si="5"/>
        <v>0</v>
      </c>
    </row>
    <row r="43" spans="1:34" ht="19.5" customHeight="1" x14ac:dyDescent="0.3">
      <c r="A43" s="14"/>
      <c r="B43" s="15"/>
      <c r="C43" s="15"/>
      <c r="D43" s="15"/>
      <c r="E43" s="17"/>
      <c r="F43" s="15"/>
      <c r="G43" s="15"/>
      <c r="H43" s="15"/>
      <c r="I43" s="12"/>
      <c r="J43" s="12"/>
      <c r="K43" s="12"/>
      <c r="L43" s="13"/>
      <c r="M43" s="12"/>
      <c r="N43" s="12"/>
      <c r="O43" s="12"/>
      <c r="P43" s="13"/>
      <c r="Q43" s="12"/>
      <c r="R43" s="15"/>
      <c r="S43" s="18"/>
      <c r="T43" s="18"/>
      <c r="U43" s="19"/>
      <c r="V43" s="15"/>
      <c r="Z43" s="5">
        <f>IF(I43&gt;0, I43, 0)</f>
        <v>0</v>
      </c>
      <c r="AA43" s="5">
        <f>IF(J43&gt;0, J43, 0)</f>
        <v>0</v>
      </c>
      <c r="AB43" s="5">
        <f>IF(K43&gt;0, K43, 0)</f>
        <v>0</v>
      </c>
      <c r="AC43" s="5">
        <f t="shared" si="3"/>
        <v>0</v>
      </c>
      <c r="AD43" s="5">
        <f>IF(M43&gt;0, M43, 0)</f>
        <v>0</v>
      </c>
      <c r="AE43" s="5">
        <f>IF(N43&gt;0, N43, 0)</f>
        <v>0</v>
      </c>
      <c r="AF43" s="5">
        <f>IF(O43&gt;0, O43, 0)</f>
        <v>0</v>
      </c>
      <c r="AG43" s="5">
        <f t="shared" si="4"/>
        <v>0</v>
      </c>
      <c r="AH43" s="5">
        <f t="shared" si="5"/>
        <v>0</v>
      </c>
    </row>
    <row r="44" spans="1:34" ht="19.5" customHeight="1" thickBot="1" x14ac:dyDescent="0.35">
      <c r="A44" s="16"/>
      <c r="B44" s="8"/>
      <c r="C44" s="8"/>
      <c r="D44" s="8"/>
      <c r="E44" s="22"/>
      <c r="F44" s="8"/>
      <c r="G44" s="8"/>
      <c r="H44" s="8"/>
      <c r="I44" s="23"/>
      <c r="J44" s="23"/>
      <c r="K44" s="23"/>
      <c r="L44" s="24"/>
      <c r="M44" s="23"/>
      <c r="N44" s="23"/>
      <c r="O44" s="23"/>
      <c r="P44" s="24"/>
      <c r="Q44" s="23"/>
      <c r="R44" s="8"/>
      <c r="S44" s="25"/>
      <c r="T44" s="25"/>
      <c r="U44" s="26"/>
      <c r="V44" s="8"/>
      <c r="Z44" s="5">
        <f>IF(I44&gt;0, I44, 0)</f>
        <v>0</v>
      </c>
      <c r="AA44" s="5">
        <f>IF(J44&gt;0, J44, 0)</f>
        <v>0</v>
      </c>
      <c r="AB44" s="5">
        <f>IF(K44&gt;0, K44, 0)</f>
        <v>0</v>
      </c>
      <c r="AC44" s="5">
        <f t="shared" si="3"/>
        <v>0</v>
      </c>
      <c r="AD44" s="5">
        <f>IF(M44&gt;0, M44, 0)</f>
        <v>0</v>
      </c>
      <c r="AE44" s="5">
        <f>IF(N44&gt;0, N44, 0)</f>
        <v>0</v>
      </c>
      <c r="AF44" s="5">
        <f>IF(O44&gt;0, O44, 0)</f>
        <v>0</v>
      </c>
      <c r="AG44" s="5">
        <f t="shared" si="4"/>
        <v>0</v>
      </c>
      <c r="AH44" s="5">
        <f t="shared" si="5"/>
        <v>0</v>
      </c>
    </row>
    <row r="45" spans="1:34" ht="19.5" customHeight="1" x14ac:dyDescent="0.3">
      <c r="A45" s="14"/>
      <c r="B45" s="15"/>
      <c r="C45" s="15"/>
      <c r="D45" s="15"/>
      <c r="E45" s="17"/>
      <c r="F45" s="15"/>
      <c r="G45" s="15"/>
      <c r="H45" s="15"/>
      <c r="I45" s="12"/>
      <c r="J45" s="12"/>
      <c r="K45" s="12"/>
      <c r="L45" s="13"/>
      <c r="M45" s="12"/>
      <c r="N45" s="12"/>
      <c r="O45" s="12"/>
      <c r="P45" s="13"/>
      <c r="Q45" s="12"/>
      <c r="R45" s="15"/>
      <c r="S45" s="18"/>
      <c r="T45" s="18"/>
      <c r="U45" s="19"/>
      <c r="V45" s="15"/>
      <c r="Z45" s="5">
        <f>IF(I45&gt;0, I45, 0)</f>
        <v>0</v>
      </c>
      <c r="AA45" s="5">
        <f>IF(J45&gt;0, J45, 0)</f>
        <v>0</v>
      </c>
      <c r="AB45" s="5">
        <f>IF(K45&gt;0, K45, 0)</f>
        <v>0</v>
      </c>
      <c r="AC45" s="5">
        <f t="shared" ref="AC45:AC55" si="6">MAX(Z45:AB45)</f>
        <v>0</v>
      </c>
      <c r="AD45" s="5">
        <f>IF(M45&gt;0, M45, 0)</f>
        <v>0</v>
      </c>
      <c r="AE45" s="5">
        <f>IF(N45&gt;0, N45, 0)</f>
        <v>0</v>
      </c>
      <c r="AF45" s="5">
        <f>IF(O45&gt;0, O45, 0)</f>
        <v>0</v>
      </c>
      <c r="AG45" s="5">
        <f t="shared" ref="AG45:AG55" si="7">MAX(AD45:AF45)</f>
        <v>0</v>
      </c>
      <c r="AH45" s="5">
        <f t="shared" ref="AH45:AH55" si="8">AC45+AG45</f>
        <v>0</v>
      </c>
    </row>
    <row r="46" spans="1:34" ht="19.5" customHeight="1" x14ac:dyDescent="0.3">
      <c r="A46" s="14"/>
      <c r="B46" s="15"/>
      <c r="C46" s="15"/>
      <c r="D46" s="15"/>
      <c r="E46" s="17"/>
      <c r="F46" s="15"/>
      <c r="G46" s="15"/>
      <c r="H46" s="15"/>
      <c r="I46" s="12"/>
      <c r="J46" s="12"/>
      <c r="K46" s="12"/>
      <c r="L46" s="13"/>
      <c r="M46" s="12"/>
      <c r="N46" s="12"/>
      <c r="O46" s="12"/>
      <c r="P46" s="13"/>
      <c r="Q46" s="12"/>
      <c r="R46" s="15"/>
      <c r="S46" s="18"/>
      <c r="T46" s="18"/>
      <c r="U46" s="19"/>
      <c r="V46" s="15"/>
      <c r="Z46" s="5">
        <f>IF(I46&gt;0, I46, 0)</f>
        <v>0</v>
      </c>
      <c r="AA46" s="5">
        <f>IF(J46&gt;0, J46, 0)</f>
        <v>0</v>
      </c>
      <c r="AB46" s="5">
        <f>IF(K46&gt;0, K46, 0)</f>
        <v>0</v>
      </c>
      <c r="AC46" s="5">
        <f t="shared" si="6"/>
        <v>0</v>
      </c>
      <c r="AD46" s="5">
        <f>IF(M46&gt;0, M46, 0)</f>
        <v>0</v>
      </c>
      <c r="AE46" s="5">
        <f>IF(N46&gt;0, N46, 0)</f>
        <v>0</v>
      </c>
      <c r="AF46" s="5">
        <f>IF(O46&gt;0, O46, 0)</f>
        <v>0</v>
      </c>
      <c r="AG46" s="5">
        <f t="shared" si="7"/>
        <v>0</v>
      </c>
      <c r="AH46" s="5">
        <f t="shared" si="8"/>
        <v>0</v>
      </c>
    </row>
    <row r="47" spans="1:34" ht="19.5" customHeight="1" x14ac:dyDescent="0.3">
      <c r="A47" s="14"/>
      <c r="B47" s="15"/>
      <c r="C47" s="15"/>
      <c r="D47" s="15"/>
      <c r="E47" s="17"/>
      <c r="F47" s="15"/>
      <c r="G47" s="15"/>
      <c r="H47" s="15"/>
      <c r="I47" s="12"/>
      <c r="J47" s="12"/>
      <c r="K47" s="12"/>
      <c r="L47" s="13"/>
      <c r="M47" s="12"/>
      <c r="N47" s="12"/>
      <c r="O47" s="12"/>
      <c r="P47" s="13"/>
      <c r="Q47" s="12"/>
      <c r="R47" s="15"/>
      <c r="S47" s="18"/>
      <c r="T47" s="18"/>
      <c r="U47" s="19"/>
      <c r="V47" s="15"/>
      <c r="Z47" s="5">
        <f>IF(I47&gt;0, I47, 0)</f>
        <v>0</v>
      </c>
      <c r="AA47" s="5">
        <f>IF(J47&gt;0, J47, 0)</f>
        <v>0</v>
      </c>
      <c r="AB47" s="5">
        <f>IF(K47&gt;0, K47, 0)</f>
        <v>0</v>
      </c>
      <c r="AC47" s="5">
        <f t="shared" si="6"/>
        <v>0</v>
      </c>
      <c r="AD47" s="5">
        <f>IF(M47&gt;0, M47, 0)</f>
        <v>0</v>
      </c>
      <c r="AE47" s="5">
        <f>IF(N47&gt;0, N47, 0)</f>
        <v>0</v>
      </c>
      <c r="AF47" s="5">
        <f>IF(O47&gt;0, O47, 0)</f>
        <v>0</v>
      </c>
      <c r="AG47" s="5">
        <f t="shared" si="7"/>
        <v>0</v>
      </c>
      <c r="AH47" s="5">
        <f t="shared" si="8"/>
        <v>0</v>
      </c>
    </row>
    <row r="48" spans="1:34" ht="19.5" customHeight="1" x14ac:dyDescent="0.3">
      <c r="A48" s="14"/>
      <c r="B48" s="15"/>
      <c r="C48" s="15"/>
      <c r="D48" s="15"/>
      <c r="E48" s="17"/>
      <c r="F48" s="15"/>
      <c r="G48" s="15"/>
      <c r="H48" s="15"/>
      <c r="I48" s="12"/>
      <c r="J48" s="12"/>
      <c r="K48" s="12"/>
      <c r="L48" s="13"/>
      <c r="M48" s="12"/>
      <c r="N48" s="12"/>
      <c r="O48" s="12"/>
      <c r="P48" s="13"/>
      <c r="Q48" s="12"/>
      <c r="R48" s="15"/>
      <c r="S48" s="18"/>
      <c r="T48" s="18"/>
      <c r="U48" s="19"/>
      <c r="V48" s="15"/>
      <c r="Z48" s="5">
        <f>IF(I48&gt;0, I48, 0)</f>
        <v>0</v>
      </c>
      <c r="AA48" s="5">
        <f>IF(J48&gt;0, J48, 0)</f>
        <v>0</v>
      </c>
      <c r="AB48" s="5">
        <f>IF(K48&gt;0, K48, 0)</f>
        <v>0</v>
      </c>
      <c r="AC48" s="5">
        <f t="shared" si="6"/>
        <v>0</v>
      </c>
      <c r="AD48" s="5">
        <f>IF(M48&gt;0, M48, 0)</f>
        <v>0</v>
      </c>
      <c r="AE48" s="5">
        <f>IF(N48&gt;0, N48, 0)</f>
        <v>0</v>
      </c>
      <c r="AF48" s="5">
        <f>IF(O48&gt;0, O48, 0)</f>
        <v>0</v>
      </c>
      <c r="AG48" s="5">
        <f t="shared" si="7"/>
        <v>0</v>
      </c>
      <c r="AH48" s="5">
        <f t="shared" si="8"/>
        <v>0</v>
      </c>
    </row>
    <row r="49" spans="1:34" ht="19.5" customHeight="1" x14ac:dyDescent="0.3">
      <c r="A49" s="14"/>
      <c r="B49" s="15"/>
      <c r="C49" s="15"/>
      <c r="D49" s="15"/>
      <c r="E49" s="17"/>
      <c r="F49" s="15"/>
      <c r="G49" s="15"/>
      <c r="H49" s="15"/>
      <c r="I49" s="12"/>
      <c r="J49" s="12"/>
      <c r="K49" s="12"/>
      <c r="L49" s="13"/>
      <c r="M49" s="12"/>
      <c r="N49" s="12"/>
      <c r="O49" s="12"/>
      <c r="P49" s="13"/>
      <c r="Q49" s="12"/>
      <c r="R49" s="15"/>
      <c r="S49" s="18"/>
      <c r="T49" s="18"/>
      <c r="U49" s="19"/>
      <c r="V49" s="15"/>
      <c r="Z49" s="5">
        <f>IF(I49&gt;0, I49, 0)</f>
        <v>0</v>
      </c>
      <c r="AA49" s="5">
        <f>IF(J49&gt;0, J49, 0)</f>
        <v>0</v>
      </c>
      <c r="AB49" s="5">
        <f>IF(K49&gt;0, K49, 0)</f>
        <v>0</v>
      </c>
      <c r="AC49" s="5">
        <f t="shared" si="6"/>
        <v>0</v>
      </c>
      <c r="AD49" s="5">
        <f>IF(M49&gt;0, M49, 0)</f>
        <v>0</v>
      </c>
      <c r="AE49" s="5">
        <f>IF(N49&gt;0, N49, 0)</f>
        <v>0</v>
      </c>
      <c r="AF49" s="5">
        <f>IF(O49&gt;0, O49, 0)</f>
        <v>0</v>
      </c>
      <c r="AG49" s="5">
        <f t="shared" si="7"/>
        <v>0</v>
      </c>
      <c r="AH49" s="5">
        <f t="shared" si="8"/>
        <v>0</v>
      </c>
    </row>
    <row r="50" spans="1:34" ht="19.5" customHeight="1" x14ac:dyDescent="0.3">
      <c r="A50" s="14"/>
      <c r="B50" s="15"/>
      <c r="C50" s="15"/>
      <c r="D50" s="15"/>
      <c r="E50" s="17"/>
      <c r="F50" s="15"/>
      <c r="G50" s="15"/>
      <c r="H50" s="15"/>
      <c r="I50" s="12"/>
      <c r="J50" s="12"/>
      <c r="K50" s="12"/>
      <c r="L50" s="13"/>
      <c r="M50" s="12"/>
      <c r="N50" s="12"/>
      <c r="O50" s="12"/>
      <c r="P50" s="13"/>
      <c r="Q50" s="12"/>
      <c r="R50" s="15"/>
      <c r="S50" s="18"/>
      <c r="T50" s="18"/>
      <c r="U50" s="19"/>
      <c r="V50" s="15"/>
      <c r="Z50" s="5">
        <f>IF(I50&gt;0, I50, 0)</f>
        <v>0</v>
      </c>
      <c r="AA50" s="5">
        <f>IF(J50&gt;0, J50, 0)</f>
        <v>0</v>
      </c>
      <c r="AB50" s="5">
        <f>IF(K50&gt;0, K50, 0)</f>
        <v>0</v>
      </c>
      <c r="AC50" s="5">
        <f t="shared" si="6"/>
        <v>0</v>
      </c>
      <c r="AD50" s="5">
        <f>IF(M50&gt;0, M50, 0)</f>
        <v>0</v>
      </c>
      <c r="AE50" s="5">
        <f>IF(N50&gt;0, N50, 0)</f>
        <v>0</v>
      </c>
      <c r="AF50" s="5">
        <f>IF(O50&gt;0, O50, 0)</f>
        <v>0</v>
      </c>
      <c r="AG50" s="5">
        <f t="shared" si="7"/>
        <v>0</v>
      </c>
      <c r="AH50" s="5">
        <f t="shared" si="8"/>
        <v>0</v>
      </c>
    </row>
    <row r="51" spans="1:34" ht="19.5" customHeight="1" x14ac:dyDescent="0.3">
      <c r="A51" s="14"/>
      <c r="B51" s="15"/>
      <c r="C51" s="15"/>
      <c r="D51" s="15"/>
      <c r="E51" s="17"/>
      <c r="F51" s="15"/>
      <c r="G51" s="15"/>
      <c r="H51" s="15"/>
      <c r="I51" s="12"/>
      <c r="J51" s="12"/>
      <c r="K51" s="12"/>
      <c r="L51" s="13"/>
      <c r="M51" s="12"/>
      <c r="N51" s="12"/>
      <c r="O51" s="12"/>
      <c r="P51" s="13"/>
      <c r="Q51" s="12"/>
      <c r="R51" s="15"/>
      <c r="S51" s="18"/>
      <c r="T51" s="18"/>
      <c r="U51" s="19"/>
      <c r="V51" s="15"/>
      <c r="Z51" s="5">
        <f>IF(I51&gt;0, I51, 0)</f>
        <v>0</v>
      </c>
      <c r="AA51" s="5">
        <f>IF(J51&gt;0, J51, 0)</f>
        <v>0</v>
      </c>
      <c r="AB51" s="5">
        <f>IF(K51&gt;0, K51, 0)</f>
        <v>0</v>
      </c>
      <c r="AC51" s="5">
        <f t="shared" si="6"/>
        <v>0</v>
      </c>
      <c r="AD51" s="5">
        <f>IF(M51&gt;0, M51, 0)</f>
        <v>0</v>
      </c>
      <c r="AE51" s="5">
        <f>IF(N51&gt;0, N51, 0)</f>
        <v>0</v>
      </c>
      <c r="AF51" s="5">
        <f>IF(O51&gt;0, O51, 0)</f>
        <v>0</v>
      </c>
      <c r="AG51" s="5">
        <f t="shared" si="7"/>
        <v>0</v>
      </c>
      <c r="AH51" s="5">
        <f t="shared" si="8"/>
        <v>0</v>
      </c>
    </row>
    <row r="52" spans="1:34" ht="19.5" customHeight="1" x14ac:dyDescent="0.3">
      <c r="A52" s="14"/>
      <c r="B52" s="15"/>
      <c r="C52" s="15"/>
      <c r="D52" s="15"/>
      <c r="E52" s="17"/>
      <c r="F52" s="15"/>
      <c r="G52" s="15"/>
      <c r="H52" s="15"/>
      <c r="I52" s="12"/>
      <c r="J52" s="12"/>
      <c r="K52" s="12"/>
      <c r="L52" s="13"/>
      <c r="M52" s="12"/>
      <c r="N52" s="12"/>
      <c r="O52" s="12"/>
      <c r="P52" s="13"/>
      <c r="Q52" s="12"/>
      <c r="R52" s="15"/>
      <c r="S52" s="18"/>
      <c r="T52" s="18"/>
      <c r="U52" s="19"/>
      <c r="V52" s="15"/>
      <c r="Z52" s="5">
        <f>IF(I52&gt;0, I52, 0)</f>
        <v>0</v>
      </c>
      <c r="AA52" s="5">
        <f>IF(J52&gt;0, J52, 0)</f>
        <v>0</v>
      </c>
      <c r="AB52" s="5">
        <f>IF(K52&gt;0, K52, 0)</f>
        <v>0</v>
      </c>
      <c r="AC52" s="5">
        <f t="shared" si="6"/>
        <v>0</v>
      </c>
      <c r="AD52" s="5">
        <f>IF(M52&gt;0, M52, 0)</f>
        <v>0</v>
      </c>
      <c r="AE52" s="5">
        <f>IF(N52&gt;0, N52, 0)</f>
        <v>0</v>
      </c>
      <c r="AF52" s="5">
        <f>IF(O52&gt;0, O52, 0)</f>
        <v>0</v>
      </c>
      <c r="AG52" s="5">
        <f t="shared" si="7"/>
        <v>0</v>
      </c>
      <c r="AH52" s="5">
        <f t="shared" si="8"/>
        <v>0</v>
      </c>
    </row>
    <row r="53" spans="1:34" ht="19.5" customHeight="1" x14ac:dyDescent="0.3">
      <c r="A53" s="14"/>
      <c r="B53" s="15"/>
      <c r="C53" s="15"/>
      <c r="D53" s="15"/>
      <c r="E53" s="17"/>
      <c r="F53" s="15"/>
      <c r="G53" s="15"/>
      <c r="H53" s="15"/>
      <c r="I53" s="12"/>
      <c r="J53" s="12"/>
      <c r="K53" s="12"/>
      <c r="L53" s="13"/>
      <c r="M53" s="12"/>
      <c r="N53" s="12"/>
      <c r="O53" s="12"/>
      <c r="P53" s="13"/>
      <c r="Q53" s="12"/>
      <c r="R53" s="15"/>
      <c r="S53" s="18"/>
      <c r="T53" s="18"/>
      <c r="U53" s="19"/>
      <c r="V53" s="15"/>
      <c r="Z53" s="5">
        <f>IF(I53&gt;0, I53, 0)</f>
        <v>0</v>
      </c>
      <c r="AA53" s="5">
        <f>IF(J53&gt;0, J53, 0)</f>
        <v>0</v>
      </c>
      <c r="AB53" s="5">
        <f>IF(K53&gt;0, K53, 0)</f>
        <v>0</v>
      </c>
      <c r="AC53" s="5">
        <f t="shared" si="6"/>
        <v>0</v>
      </c>
      <c r="AD53" s="5">
        <f>IF(M53&gt;0, M53, 0)</f>
        <v>0</v>
      </c>
      <c r="AE53" s="5">
        <f>IF(N53&gt;0, N53, 0)</f>
        <v>0</v>
      </c>
      <c r="AF53" s="5">
        <f>IF(O53&gt;0, O53, 0)</f>
        <v>0</v>
      </c>
      <c r="AG53" s="5">
        <f t="shared" si="7"/>
        <v>0</v>
      </c>
      <c r="AH53" s="5">
        <f t="shared" si="8"/>
        <v>0</v>
      </c>
    </row>
    <row r="54" spans="1:34" ht="19.5" customHeight="1" x14ac:dyDescent="0.3">
      <c r="A54" s="14"/>
      <c r="B54" s="15"/>
      <c r="C54" s="15"/>
      <c r="D54" s="15"/>
      <c r="E54" s="17"/>
      <c r="F54" s="15"/>
      <c r="G54" s="15"/>
      <c r="H54" s="15"/>
      <c r="I54" s="12"/>
      <c r="J54" s="12"/>
      <c r="K54" s="12"/>
      <c r="L54" s="13"/>
      <c r="M54" s="12"/>
      <c r="N54" s="12"/>
      <c r="O54" s="12"/>
      <c r="P54" s="13"/>
      <c r="Q54" s="12"/>
      <c r="R54" s="15"/>
      <c r="S54" s="18"/>
      <c r="T54" s="18"/>
      <c r="U54" s="19"/>
      <c r="V54" s="15"/>
      <c r="Z54" s="5">
        <f>IF(I54&gt;0, I54, 0)</f>
        <v>0</v>
      </c>
      <c r="AA54" s="5">
        <f>IF(J54&gt;0, J54, 0)</f>
        <v>0</v>
      </c>
      <c r="AB54" s="5">
        <f>IF(K54&gt;0, K54, 0)</f>
        <v>0</v>
      </c>
      <c r="AC54" s="5">
        <f t="shared" si="6"/>
        <v>0</v>
      </c>
      <c r="AD54" s="5">
        <f>IF(M54&gt;0, M54, 0)</f>
        <v>0</v>
      </c>
      <c r="AE54" s="5">
        <f>IF(N54&gt;0, N54, 0)</f>
        <v>0</v>
      </c>
      <c r="AF54" s="5">
        <f>IF(O54&gt;0, O54, 0)</f>
        <v>0</v>
      </c>
      <c r="AG54" s="5">
        <f t="shared" si="7"/>
        <v>0</v>
      </c>
      <c r="AH54" s="5">
        <f t="shared" si="8"/>
        <v>0</v>
      </c>
    </row>
    <row r="55" spans="1:34" ht="19.5" customHeight="1" x14ac:dyDescent="0.3">
      <c r="A55" s="14"/>
      <c r="B55" s="15"/>
      <c r="C55" s="15"/>
      <c r="D55" s="15"/>
      <c r="E55" s="17"/>
      <c r="F55" s="15"/>
      <c r="G55" s="15"/>
      <c r="H55" s="15"/>
      <c r="I55" s="12"/>
      <c r="J55" s="12"/>
      <c r="K55" s="12"/>
      <c r="L55" s="13"/>
      <c r="M55" s="12"/>
      <c r="N55" s="12"/>
      <c r="O55" s="12"/>
      <c r="P55" s="13"/>
      <c r="Q55" s="12"/>
      <c r="R55" s="15"/>
      <c r="S55" s="18"/>
      <c r="T55" s="18"/>
      <c r="U55" s="19"/>
      <c r="V55" s="15"/>
      <c r="Z55" s="5">
        <f>IF(I55&gt;0, I55, 0)</f>
        <v>0</v>
      </c>
      <c r="AA55" s="5">
        <f>IF(J55&gt;0, J55, 0)</f>
        <v>0</v>
      </c>
      <c r="AB55" s="5">
        <f>IF(K55&gt;0, K55, 0)</f>
        <v>0</v>
      </c>
      <c r="AC55" s="5">
        <f t="shared" si="6"/>
        <v>0</v>
      </c>
      <c r="AD55" s="5">
        <f>IF(M55&gt;0, M55, 0)</f>
        <v>0</v>
      </c>
      <c r="AE55" s="5">
        <f>IF(N55&gt;0, N55, 0)</f>
        <v>0</v>
      </c>
      <c r="AF55" s="5">
        <f>IF(O55&gt;0, O55, 0)</f>
        <v>0</v>
      </c>
      <c r="AG55" s="5">
        <f t="shared" si="7"/>
        <v>0</v>
      </c>
      <c r="AH55" s="5">
        <f t="shared" si="8"/>
        <v>0</v>
      </c>
    </row>
    <row r="57" spans="1:34" x14ac:dyDescent="0.3">
      <c r="C57" s="4" t="s">
        <v>26</v>
      </c>
      <c r="G57" s="4" t="s">
        <v>29</v>
      </c>
      <c r="N57" s="27" t="s">
        <v>32</v>
      </c>
    </row>
    <row r="60" spans="1:34" x14ac:dyDescent="0.3">
      <c r="C60" s="4" t="s">
        <v>27</v>
      </c>
      <c r="G60" s="4" t="s">
        <v>30</v>
      </c>
      <c r="N60" s="6" t="s">
        <v>33</v>
      </c>
    </row>
    <row r="61" spans="1:34" x14ac:dyDescent="0.3">
      <c r="C61" s="4" t="s">
        <v>28</v>
      </c>
      <c r="G61" s="3" t="s">
        <v>31</v>
      </c>
    </row>
  </sheetData>
  <mergeCells count="19">
    <mergeCell ref="M3:O3"/>
    <mergeCell ref="Q3:Q4"/>
    <mergeCell ref="S3:S4"/>
    <mergeCell ref="A1:V1"/>
    <mergeCell ref="R3:R4"/>
    <mergeCell ref="V3:V4"/>
    <mergeCell ref="A2:K2"/>
    <mergeCell ref="N2:Q2"/>
    <mergeCell ref="A3:A4"/>
    <mergeCell ref="B3:B4"/>
    <mergeCell ref="C3:C4"/>
    <mergeCell ref="D3:D4"/>
    <mergeCell ref="E3:E4"/>
    <mergeCell ref="F3:F4"/>
    <mergeCell ref="G3:G4"/>
    <mergeCell ref="T3:T4"/>
    <mergeCell ref="U3:U4"/>
    <mergeCell ref="H3:H4"/>
    <mergeCell ref="I3:K3"/>
  </mergeCells>
  <pageMargins left="0.7" right="0.7" top="0.75" bottom="0.75" header="0.3" footer="0.3"/>
  <pageSetup paperSize="5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How to Use</vt:lpstr>
      <vt:lpstr>M and F</vt:lpstr>
      <vt:lpstr>Female Session 1</vt:lpstr>
      <vt:lpstr>Female Session 2</vt:lpstr>
      <vt:lpstr>Female Session 3</vt:lpstr>
      <vt:lpstr>Male Session 1</vt:lpstr>
      <vt:lpstr>Male Session 2</vt:lpstr>
      <vt:lpstr>Male Session 3</vt:lpstr>
      <vt:lpstr>Results</vt:lpstr>
      <vt:lpstr>Tables</vt:lpstr>
      <vt:lpstr>MaleCatSin</vt:lpstr>
      <vt:lpstr>'Female Session 1'!Print_Area</vt:lpstr>
      <vt:lpstr>'Female Session 2'!Print_Area</vt:lpstr>
      <vt:lpstr>'Female Session 3'!Print_Area</vt:lpstr>
      <vt:lpstr>'M and F'!Print_Area</vt:lpstr>
      <vt:lpstr>'Male Session 1'!Print_Area</vt:lpstr>
      <vt:lpstr>'Male Session 2'!Print_Area</vt:lpstr>
      <vt:lpstr>'Male Session 3'!Print_Area</vt:lpstr>
      <vt:lpstr>Results!Print_Area</vt:lpstr>
      <vt:lpstr>SMM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Patton</dc:creator>
  <cp:lastModifiedBy>LP</cp:lastModifiedBy>
  <cp:lastPrinted>2018-11-26T19:17:09Z</cp:lastPrinted>
  <dcterms:created xsi:type="dcterms:W3CDTF">2015-03-20T13:37:10Z</dcterms:created>
  <dcterms:modified xsi:type="dcterms:W3CDTF">2018-11-26T19:19:36Z</dcterms:modified>
</cp:coreProperties>
</file>